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LDATA\Futó kutyák\Cikk\eLife\Revízió\Feltöltés\Data\"/>
    </mc:Choice>
  </mc:AlternateContent>
  <bookViews>
    <workbookView xWindow="480" yWindow="105" windowWidth="14355" windowHeight="6720" firstSheet="1" activeTab="1"/>
  </bookViews>
  <sheets>
    <sheet name="EKG variab 12 kutya" sheetId="9" state="hidden" r:id="rId1"/>
    <sheet name="ECG parameters" sheetId="10" r:id="rId2"/>
  </sheets>
  <calcPr calcId="162913"/>
</workbook>
</file>

<file path=xl/calcChain.xml><?xml version="1.0" encoding="utf-8"?>
<calcChain xmlns="http://schemas.openxmlformats.org/spreadsheetml/2006/main">
  <c r="P46" i="10" l="1"/>
  <c r="O46" i="10"/>
  <c r="P44" i="10"/>
  <c r="P45" i="10" s="1"/>
  <c r="O44" i="10"/>
  <c r="P43" i="10"/>
  <c r="O43" i="10"/>
  <c r="P23" i="10"/>
  <c r="O23" i="10"/>
  <c r="P21" i="10"/>
  <c r="P22" i="10" s="1"/>
  <c r="O21" i="10"/>
  <c r="O22" i="10" s="1"/>
  <c r="P20" i="10"/>
  <c r="O20" i="10"/>
  <c r="O45" i="10" l="1"/>
  <c r="D46" i="10" l="1"/>
  <c r="C46" i="10"/>
  <c r="C45" i="10"/>
  <c r="D44" i="10"/>
  <c r="D45" i="10" s="1"/>
  <c r="C44" i="10"/>
  <c r="D43" i="10"/>
  <c r="C43" i="10"/>
  <c r="D23" i="10"/>
  <c r="D22" i="10"/>
  <c r="D21" i="10"/>
  <c r="D20" i="10"/>
  <c r="C23" i="10"/>
  <c r="C21" i="10"/>
  <c r="C22" i="10" s="1"/>
  <c r="C20" i="10"/>
  <c r="H44" i="10" l="1"/>
  <c r="N46" i="10" l="1"/>
  <c r="N44" i="10"/>
  <c r="N43" i="10"/>
  <c r="L46" i="10"/>
  <c r="L44" i="10"/>
  <c r="L43" i="10"/>
  <c r="K46" i="10"/>
  <c r="K44" i="10"/>
  <c r="K43" i="10"/>
  <c r="I46" i="10"/>
  <c r="I44" i="10"/>
  <c r="I43" i="10"/>
  <c r="N23" i="10"/>
  <c r="N21" i="10"/>
  <c r="N20" i="10"/>
  <c r="L23" i="10"/>
  <c r="L21" i="10"/>
  <c r="L20" i="10"/>
  <c r="K23" i="10"/>
  <c r="I23" i="10"/>
  <c r="K21" i="10"/>
  <c r="I21" i="10"/>
  <c r="K20" i="10"/>
  <c r="I20" i="10"/>
  <c r="H46" i="10"/>
  <c r="H43" i="10"/>
  <c r="G46" i="10"/>
  <c r="G44" i="10"/>
  <c r="G43" i="10"/>
  <c r="H23" i="10"/>
  <c r="H21" i="10"/>
  <c r="H20" i="10"/>
  <c r="G23" i="10"/>
  <c r="G21" i="10"/>
  <c r="G20" i="10"/>
  <c r="F46" i="10"/>
  <c r="E46" i="10"/>
  <c r="F44" i="10"/>
  <c r="E44" i="10"/>
  <c r="F43" i="10"/>
  <c r="E43" i="10"/>
  <c r="F23" i="10"/>
  <c r="F21" i="10"/>
  <c r="F20" i="10"/>
  <c r="E20" i="10"/>
  <c r="E21" i="10"/>
  <c r="E23" i="10"/>
  <c r="AS113" i="9"/>
  <c r="AU113" i="9"/>
  <c r="AV113" i="9"/>
  <c r="AR113" i="9"/>
  <c r="AS112" i="9"/>
  <c r="AU112" i="9"/>
  <c r="AV112" i="9"/>
  <c r="AX112" i="9"/>
  <c r="AY112" i="9"/>
  <c r="BA112" i="9"/>
  <c r="BB112" i="9"/>
  <c r="AR112" i="9"/>
  <c r="BC101" i="9"/>
  <c r="BC102" i="9"/>
  <c r="BC103" i="9"/>
  <c r="BC104" i="9"/>
  <c r="BC105" i="9"/>
  <c r="BC106" i="9"/>
  <c r="AZ101" i="9"/>
  <c r="AZ102" i="9"/>
  <c r="AZ103" i="9"/>
  <c r="AZ104" i="9"/>
  <c r="AZ105" i="9"/>
  <c r="AZ106" i="9"/>
  <c r="AY107" i="9"/>
  <c r="BA107" i="9"/>
  <c r="BB107" i="9"/>
  <c r="AY108" i="9"/>
  <c r="BA108" i="9"/>
  <c r="BA109" i="9" s="1"/>
  <c r="BB108" i="9"/>
  <c r="AY110" i="9"/>
  <c r="AY109" i="9" s="1"/>
  <c r="BA110" i="9"/>
  <c r="BB110" i="9"/>
  <c r="AX107" i="9"/>
  <c r="AX108" i="9"/>
  <c r="AX109" i="9" s="1"/>
  <c r="AW110" i="9"/>
  <c r="AX110" i="9"/>
  <c r="AW101" i="9"/>
  <c r="AW102" i="9"/>
  <c r="AW103" i="9"/>
  <c r="AW104" i="9"/>
  <c r="AW105" i="9"/>
  <c r="AW106" i="9"/>
  <c r="AT101" i="9"/>
  <c r="AT102" i="9"/>
  <c r="AT103" i="9"/>
  <c r="AT104" i="9"/>
  <c r="AT105" i="9"/>
  <c r="AT106" i="9"/>
  <c r="AV107" i="9"/>
  <c r="AV108" i="9"/>
  <c r="AV110" i="9"/>
  <c r="AS107" i="9"/>
  <c r="AU107" i="9"/>
  <c r="AS108" i="9"/>
  <c r="AU108" i="9"/>
  <c r="AS110" i="9"/>
  <c r="AS109" i="9" s="1"/>
  <c r="AU110" i="9"/>
  <c r="AR110" i="9"/>
  <c r="AR108" i="9"/>
  <c r="AR107" i="9"/>
  <c r="AU90" i="9"/>
  <c r="AV90" i="9"/>
  <c r="AR90" i="9"/>
  <c r="AS90" i="9"/>
  <c r="BC79" i="9"/>
  <c r="BC80" i="9"/>
  <c r="BC81" i="9"/>
  <c r="BC82" i="9"/>
  <c r="BC83" i="9"/>
  <c r="BC84" i="9"/>
  <c r="BB85" i="9"/>
  <c r="BB86" i="9"/>
  <c r="BB88" i="9"/>
  <c r="BA85" i="9"/>
  <c r="BA86" i="9"/>
  <c r="BA88" i="9"/>
  <c r="AZ79" i="9"/>
  <c r="AZ80" i="9"/>
  <c r="AZ81" i="9"/>
  <c r="AZ85" i="9" s="1"/>
  <c r="AZ82" i="9"/>
  <c r="AZ83" i="9"/>
  <c r="AZ84" i="9"/>
  <c r="AY85" i="9"/>
  <c r="AY86" i="9"/>
  <c r="AY88" i="9"/>
  <c r="AY87" i="9" s="1"/>
  <c r="AX85" i="9"/>
  <c r="AX86" i="9"/>
  <c r="AX87" i="9" s="1"/>
  <c r="AX88" i="9"/>
  <c r="AW79" i="9"/>
  <c r="AW80" i="9"/>
  <c r="AW81" i="9"/>
  <c r="AW82" i="9"/>
  <c r="AW83" i="9"/>
  <c r="AW84" i="9"/>
  <c r="AV85" i="9"/>
  <c r="AV86" i="9"/>
  <c r="AV87" i="9" s="1"/>
  <c r="AV88" i="9"/>
  <c r="AU85" i="9"/>
  <c r="AU86" i="9"/>
  <c r="AU88" i="9"/>
  <c r="AS85" i="9"/>
  <c r="AS86" i="9"/>
  <c r="AS87" i="9" s="1"/>
  <c r="AS88" i="9"/>
  <c r="AR88" i="9"/>
  <c r="AR86" i="9"/>
  <c r="AR87" i="9" s="1"/>
  <c r="AR85" i="9"/>
  <c r="AT79" i="9"/>
  <c r="AT80" i="9"/>
  <c r="AT81" i="9"/>
  <c r="AT82" i="9"/>
  <c r="AT83" i="9"/>
  <c r="AT84" i="9"/>
  <c r="BC100" i="9"/>
  <c r="AZ100" i="9"/>
  <c r="AW100" i="9"/>
  <c r="AT100" i="9"/>
  <c r="BC99" i="9"/>
  <c r="AZ99" i="9"/>
  <c r="AW99" i="9"/>
  <c r="AT99" i="9"/>
  <c r="BC98" i="9"/>
  <c r="AZ98" i="9"/>
  <c r="AW98" i="9"/>
  <c r="AT98" i="9"/>
  <c r="BC97" i="9"/>
  <c r="AZ97" i="9"/>
  <c r="AW97" i="9"/>
  <c r="AT97" i="9"/>
  <c r="BC96" i="9"/>
  <c r="AW113" i="9" s="1"/>
  <c r="AZ96" i="9"/>
  <c r="AW96" i="9"/>
  <c r="AT96" i="9"/>
  <c r="BC95" i="9"/>
  <c r="AZ95" i="9"/>
  <c r="AZ107" i="9" s="1"/>
  <c r="AW95" i="9"/>
  <c r="AW107" i="9" s="1"/>
  <c r="AT95" i="9"/>
  <c r="AT110" i="9" s="1"/>
  <c r="BC78" i="9"/>
  <c r="AZ78" i="9"/>
  <c r="AW78" i="9"/>
  <c r="AT78" i="9"/>
  <c r="BC77" i="9"/>
  <c r="AZ77" i="9"/>
  <c r="AW77" i="9"/>
  <c r="AT77" i="9"/>
  <c r="BC76" i="9"/>
  <c r="AZ76" i="9"/>
  <c r="AW76" i="9"/>
  <c r="AT76" i="9"/>
  <c r="BC75" i="9"/>
  <c r="AZ75" i="9"/>
  <c r="AW75" i="9"/>
  <c r="AT75" i="9"/>
  <c r="BC74" i="9"/>
  <c r="AZ74" i="9"/>
  <c r="AW74" i="9"/>
  <c r="AW85" i="9" s="1"/>
  <c r="AT74" i="9"/>
  <c r="BC73" i="9"/>
  <c r="BC112" i="9" s="1"/>
  <c r="AZ73" i="9"/>
  <c r="AZ112" i="9" s="1"/>
  <c r="AW73" i="9"/>
  <c r="AW90" i="9" s="1"/>
  <c r="AT73" i="9"/>
  <c r="AT85" i="9" s="1"/>
  <c r="M295" i="9"/>
  <c r="N295" i="9"/>
  <c r="M296" i="9"/>
  <c r="N296" i="9"/>
  <c r="E295" i="9"/>
  <c r="F295" i="9"/>
  <c r="E296" i="9"/>
  <c r="F296" i="9"/>
  <c r="O284" i="9"/>
  <c r="O285" i="9"/>
  <c r="O286" i="9"/>
  <c r="O287" i="9"/>
  <c r="O288" i="9"/>
  <c r="O289" i="9"/>
  <c r="G284" i="9"/>
  <c r="G285" i="9"/>
  <c r="G286" i="9"/>
  <c r="G287" i="9"/>
  <c r="G288" i="9"/>
  <c r="G289" i="9"/>
  <c r="E275" i="9"/>
  <c r="F275" i="9"/>
  <c r="E274" i="9"/>
  <c r="F274" i="9"/>
  <c r="O263" i="9"/>
  <c r="O264" i="9"/>
  <c r="O265" i="9"/>
  <c r="O266" i="9"/>
  <c r="O267" i="9"/>
  <c r="O268" i="9"/>
  <c r="G266" i="9"/>
  <c r="G267" i="9"/>
  <c r="G268" i="9"/>
  <c r="E269" i="9"/>
  <c r="F269" i="9"/>
  <c r="E270" i="9"/>
  <c r="F270" i="9"/>
  <c r="E272" i="9"/>
  <c r="F272" i="9"/>
  <c r="G263" i="9"/>
  <c r="G264" i="9"/>
  <c r="G265" i="9"/>
  <c r="O116" i="9"/>
  <c r="O117" i="9"/>
  <c r="O118" i="9"/>
  <c r="O119" i="9"/>
  <c r="O120" i="9"/>
  <c r="O121" i="9"/>
  <c r="G116" i="9"/>
  <c r="G117" i="9"/>
  <c r="G118" i="9"/>
  <c r="G119" i="9"/>
  <c r="G120" i="9"/>
  <c r="G121" i="9"/>
  <c r="O95" i="9"/>
  <c r="O96" i="9"/>
  <c r="O97" i="9"/>
  <c r="O98" i="9"/>
  <c r="O99" i="9"/>
  <c r="O100" i="9"/>
  <c r="G95" i="9"/>
  <c r="G96" i="9"/>
  <c r="G97" i="9"/>
  <c r="G98" i="9"/>
  <c r="G99" i="9"/>
  <c r="G100" i="9"/>
  <c r="N127" i="9"/>
  <c r="N128" i="9"/>
  <c r="O258" i="9"/>
  <c r="O259" i="9"/>
  <c r="G89" i="9"/>
  <c r="G90" i="9"/>
  <c r="G91" i="9"/>
  <c r="G92" i="9"/>
  <c r="G93" i="9"/>
  <c r="G94" i="9"/>
  <c r="G110" i="9"/>
  <c r="G111" i="9"/>
  <c r="G112" i="9"/>
  <c r="G113" i="9"/>
  <c r="G114" i="9"/>
  <c r="G115" i="9"/>
  <c r="G257" i="9"/>
  <c r="G258" i="9"/>
  <c r="G259" i="9"/>
  <c r="G260" i="9"/>
  <c r="G261" i="9"/>
  <c r="G262" i="9"/>
  <c r="G278" i="9"/>
  <c r="G290" i="9" s="1"/>
  <c r="G279" i="9"/>
  <c r="G280" i="9"/>
  <c r="G281" i="9"/>
  <c r="G282" i="9"/>
  <c r="G283" i="9"/>
  <c r="M338" i="9"/>
  <c r="L338" i="9"/>
  <c r="E338" i="9"/>
  <c r="D338" i="9"/>
  <c r="M337" i="9"/>
  <c r="L337" i="9"/>
  <c r="E337" i="9"/>
  <c r="D337" i="9"/>
  <c r="M335" i="9"/>
  <c r="L335" i="9"/>
  <c r="E335" i="9"/>
  <c r="D335" i="9"/>
  <c r="M333" i="9"/>
  <c r="L333" i="9"/>
  <c r="L334" i="9" s="1"/>
  <c r="E333" i="9"/>
  <c r="D333" i="9"/>
  <c r="M332" i="9"/>
  <c r="L332" i="9"/>
  <c r="E332" i="9"/>
  <c r="D332" i="9"/>
  <c r="E317" i="9"/>
  <c r="D317" i="9"/>
  <c r="E316" i="9"/>
  <c r="D316" i="9"/>
  <c r="M314" i="9"/>
  <c r="L314" i="9"/>
  <c r="E314" i="9"/>
  <c r="D314" i="9"/>
  <c r="M312" i="9"/>
  <c r="L312" i="9"/>
  <c r="E312" i="9"/>
  <c r="D312" i="9"/>
  <c r="M311" i="9"/>
  <c r="L311" i="9"/>
  <c r="E311" i="9"/>
  <c r="D311" i="9"/>
  <c r="L296" i="9"/>
  <c r="D296" i="9"/>
  <c r="L295" i="9"/>
  <c r="D295" i="9"/>
  <c r="M293" i="9"/>
  <c r="L293" i="9"/>
  <c r="F293" i="9"/>
  <c r="E293" i="9"/>
  <c r="D293" i="9"/>
  <c r="M291" i="9"/>
  <c r="L291" i="9"/>
  <c r="F291" i="9"/>
  <c r="E291" i="9"/>
  <c r="D291" i="9"/>
  <c r="M290" i="9"/>
  <c r="L290" i="9"/>
  <c r="F290" i="9"/>
  <c r="E290" i="9"/>
  <c r="D290" i="9"/>
  <c r="N293" i="9"/>
  <c r="N291" i="9"/>
  <c r="D275" i="9"/>
  <c r="N290" i="9"/>
  <c r="D274" i="9"/>
  <c r="M272" i="9"/>
  <c r="L272" i="9"/>
  <c r="D272" i="9"/>
  <c r="O283" i="9"/>
  <c r="O282" i="9"/>
  <c r="M270" i="9"/>
  <c r="L270" i="9"/>
  <c r="D270" i="9"/>
  <c r="O281" i="9"/>
  <c r="M269" i="9"/>
  <c r="L269" i="9"/>
  <c r="D269" i="9"/>
  <c r="O280" i="9"/>
  <c r="O279" i="9"/>
  <c r="O278" i="9"/>
  <c r="N272" i="9"/>
  <c r="N270" i="9"/>
  <c r="M254" i="9"/>
  <c r="L254" i="9"/>
  <c r="E254" i="9"/>
  <c r="D254" i="9"/>
  <c r="N269" i="9"/>
  <c r="M253" i="9"/>
  <c r="L253" i="9"/>
  <c r="E253" i="9"/>
  <c r="D253" i="9"/>
  <c r="M251" i="9"/>
  <c r="L251" i="9"/>
  <c r="E251" i="9"/>
  <c r="D251" i="9"/>
  <c r="O262" i="9"/>
  <c r="O261" i="9"/>
  <c r="M249" i="9"/>
  <c r="L249" i="9"/>
  <c r="E249" i="9"/>
  <c r="D249" i="9"/>
  <c r="O260" i="9"/>
  <c r="M248" i="9"/>
  <c r="L248" i="9"/>
  <c r="E248" i="9"/>
  <c r="D248" i="9"/>
  <c r="O257" i="9"/>
  <c r="E234" i="9"/>
  <c r="D234" i="9"/>
  <c r="E233" i="9"/>
  <c r="D233" i="9"/>
  <c r="M231" i="9"/>
  <c r="L231" i="9"/>
  <c r="E231" i="9"/>
  <c r="D231" i="9"/>
  <c r="M229" i="9"/>
  <c r="L229" i="9"/>
  <c r="E229" i="9"/>
  <c r="D229" i="9"/>
  <c r="M228" i="9"/>
  <c r="L228" i="9"/>
  <c r="E228" i="9"/>
  <c r="D228" i="9"/>
  <c r="M213" i="9"/>
  <c r="L213" i="9"/>
  <c r="E213" i="9"/>
  <c r="D213" i="9"/>
  <c r="M212" i="9"/>
  <c r="L212" i="9"/>
  <c r="E212" i="9"/>
  <c r="D212" i="9"/>
  <c r="M210" i="9"/>
  <c r="L210" i="9"/>
  <c r="E210" i="9"/>
  <c r="D210" i="9"/>
  <c r="M208" i="9"/>
  <c r="L208" i="9"/>
  <c r="E208" i="9"/>
  <c r="D208" i="9"/>
  <c r="M207" i="9"/>
  <c r="L207" i="9"/>
  <c r="E207" i="9"/>
  <c r="D207" i="9"/>
  <c r="E193" i="9"/>
  <c r="D193" i="9"/>
  <c r="E192" i="9"/>
  <c r="D192" i="9"/>
  <c r="M190" i="9"/>
  <c r="L190" i="9"/>
  <c r="E190" i="9"/>
  <c r="D190" i="9"/>
  <c r="M188" i="9"/>
  <c r="L188" i="9"/>
  <c r="E188" i="9"/>
  <c r="D188" i="9"/>
  <c r="M187" i="9"/>
  <c r="L187" i="9"/>
  <c r="E187" i="9"/>
  <c r="D187" i="9"/>
  <c r="M170" i="9"/>
  <c r="L170" i="9"/>
  <c r="E170" i="9"/>
  <c r="D170" i="9"/>
  <c r="M169" i="9"/>
  <c r="L169" i="9"/>
  <c r="E169" i="9"/>
  <c r="D169" i="9"/>
  <c r="M167" i="9"/>
  <c r="L167" i="9"/>
  <c r="E167" i="9"/>
  <c r="D167" i="9"/>
  <c r="M165" i="9"/>
  <c r="L165" i="9"/>
  <c r="E165" i="9"/>
  <c r="D165" i="9"/>
  <c r="M164" i="9"/>
  <c r="L164" i="9"/>
  <c r="E164" i="9"/>
  <c r="D164" i="9"/>
  <c r="M149" i="9"/>
  <c r="L149" i="9"/>
  <c r="E149" i="9"/>
  <c r="D149" i="9"/>
  <c r="M148" i="9"/>
  <c r="L148" i="9"/>
  <c r="E148" i="9"/>
  <c r="D148" i="9"/>
  <c r="M146" i="9"/>
  <c r="L146" i="9"/>
  <c r="E146" i="9"/>
  <c r="D146" i="9"/>
  <c r="M144" i="9"/>
  <c r="M145" i="9" s="1"/>
  <c r="L144" i="9"/>
  <c r="E144" i="9"/>
  <c r="D144" i="9"/>
  <c r="M143" i="9"/>
  <c r="L143" i="9"/>
  <c r="E143" i="9"/>
  <c r="D143" i="9"/>
  <c r="M128" i="9"/>
  <c r="L128" i="9"/>
  <c r="F128" i="9"/>
  <c r="E128" i="9"/>
  <c r="D128" i="9"/>
  <c r="M127" i="9"/>
  <c r="L127" i="9"/>
  <c r="F127" i="9"/>
  <c r="E127" i="9"/>
  <c r="D127" i="9"/>
  <c r="N125" i="9"/>
  <c r="M125" i="9"/>
  <c r="L125" i="9"/>
  <c r="F125" i="9"/>
  <c r="E125" i="9"/>
  <c r="D125" i="9"/>
  <c r="N123" i="9"/>
  <c r="M123" i="9"/>
  <c r="L123" i="9"/>
  <c r="F123" i="9"/>
  <c r="E123" i="9"/>
  <c r="D123" i="9"/>
  <c r="N122" i="9"/>
  <c r="M122" i="9"/>
  <c r="L122" i="9"/>
  <c r="F122" i="9"/>
  <c r="E122" i="9"/>
  <c r="D122" i="9"/>
  <c r="O115" i="9"/>
  <c r="O114" i="9"/>
  <c r="O113" i="9"/>
  <c r="O112" i="9"/>
  <c r="O111" i="9"/>
  <c r="O110" i="9"/>
  <c r="F107" i="9"/>
  <c r="E107" i="9"/>
  <c r="D107" i="9"/>
  <c r="F106" i="9"/>
  <c r="E106" i="9"/>
  <c r="D106" i="9"/>
  <c r="N104" i="9"/>
  <c r="M104" i="9"/>
  <c r="L104" i="9"/>
  <c r="F104" i="9"/>
  <c r="E104" i="9"/>
  <c r="D104" i="9"/>
  <c r="N102" i="9"/>
  <c r="M102" i="9"/>
  <c r="L102" i="9"/>
  <c r="F102" i="9"/>
  <c r="E102" i="9"/>
  <c r="D102" i="9"/>
  <c r="N101" i="9"/>
  <c r="M101" i="9"/>
  <c r="L101" i="9"/>
  <c r="F101" i="9"/>
  <c r="E101" i="9"/>
  <c r="D101" i="9"/>
  <c r="O94" i="9"/>
  <c r="O93" i="9"/>
  <c r="O92" i="9"/>
  <c r="O91" i="9"/>
  <c r="O90" i="9"/>
  <c r="O89" i="9"/>
  <c r="M85" i="9"/>
  <c r="L85" i="9"/>
  <c r="E85" i="9"/>
  <c r="D85" i="9"/>
  <c r="M84" i="9"/>
  <c r="L84" i="9"/>
  <c r="E84" i="9"/>
  <c r="D84" i="9"/>
  <c r="M82" i="9"/>
  <c r="L82" i="9"/>
  <c r="E82" i="9"/>
  <c r="D82" i="9"/>
  <c r="M80" i="9"/>
  <c r="L80" i="9"/>
  <c r="E80" i="9"/>
  <c r="D80" i="9"/>
  <c r="M79" i="9"/>
  <c r="L79" i="9"/>
  <c r="E79" i="9"/>
  <c r="D79" i="9"/>
  <c r="E64" i="9"/>
  <c r="D64" i="9"/>
  <c r="E63" i="9"/>
  <c r="D63" i="9"/>
  <c r="M61" i="9"/>
  <c r="L61" i="9"/>
  <c r="E61" i="9"/>
  <c r="D61" i="9"/>
  <c r="M59" i="9"/>
  <c r="L59" i="9"/>
  <c r="E59" i="9"/>
  <c r="D59" i="9"/>
  <c r="M58" i="9"/>
  <c r="L58" i="9"/>
  <c r="E58" i="9"/>
  <c r="D58" i="9"/>
  <c r="M43" i="9"/>
  <c r="L43" i="9"/>
  <c r="E43" i="9"/>
  <c r="D43" i="9"/>
  <c r="M42" i="9"/>
  <c r="L42" i="9"/>
  <c r="E42" i="9"/>
  <c r="D42" i="9"/>
  <c r="M40" i="9"/>
  <c r="L40" i="9"/>
  <c r="E40" i="9"/>
  <c r="D40" i="9"/>
  <c r="M38" i="9"/>
  <c r="L38" i="9"/>
  <c r="E38" i="9"/>
  <c r="E39" i="9" s="1"/>
  <c r="D38" i="9"/>
  <c r="M37" i="9"/>
  <c r="L37" i="9"/>
  <c r="E37" i="9"/>
  <c r="D37" i="9"/>
  <c r="E22" i="9"/>
  <c r="D22" i="9"/>
  <c r="E21" i="9"/>
  <c r="D21" i="9"/>
  <c r="M19" i="9"/>
  <c r="L19" i="9"/>
  <c r="E19" i="9"/>
  <c r="D19" i="9"/>
  <c r="M17" i="9"/>
  <c r="L17" i="9"/>
  <c r="E17" i="9"/>
  <c r="D17" i="9"/>
  <c r="D18" i="9" s="1"/>
  <c r="M16" i="9"/>
  <c r="L16" i="9"/>
  <c r="E16" i="9"/>
  <c r="D16" i="9"/>
  <c r="H22" i="10" l="1"/>
  <c r="F45" i="10"/>
  <c r="L22" i="10"/>
  <c r="N45" i="10"/>
  <c r="N22" i="10"/>
  <c r="L45" i="10"/>
  <c r="F22" i="10"/>
  <c r="I45" i="10"/>
  <c r="D60" i="9"/>
  <c r="D81" i="9"/>
  <c r="AU87" i="9"/>
  <c r="G291" i="9"/>
  <c r="G292" i="9" s="1"/>
  <c r="AZ108" i="9"/>
  <c r="BC107" i="9"/>
  <c r="G293" i="9"/>
  <c r="E60" i="9"/>
  <c r="E81" i="9"/>
  <c r="E230" i="9"/>
  <c r="BB87" i="9"/>
  <c r="BC88" i="9"/>
  <c r="AT90" i="9"/>
  <c r="AW108" i="9"/>
  <c r="AW109" i="9" s="1"/>
  <c r="AW112" i="9"/>
  <c r="G22" i="10"/>
  <c r="L166" i="9"/>
  <c r="D334" i="9"/>
  <c r="AZ88" i="9"/>
  <c r="BC86" i="9"/>
  <c r="BC87" i="9" s="1"/>
  <c r="AT113" i="9"/>
  <c r="I22" i="10"/>
  <c r="E313" i="9"/>
  <c r="E334" i="9"/>
  <c r="AW88" i="9"/>
  <c r="AZ86" i="9"/>
  <c r="BC85" i="9"/>
  <c r="AR109" i="9"/>
  <c r="H45" i="10"/>
  <c r="K22" i="10"/>
  <c r="O296" i="9"/>
  <c r="AT88" i="9"/>
  <c r="AW86" i="9"/>
  <c r="AW87" i="9" s="1"/>
  <c r="AT108" i="9"/>
  <c r="BB109" i="9"/>
  <c r="AT112" i="9"/>
  <c r="G45" i="10"/>
  <c r="K45" i="10"/>
  <c r="AT86" i="9"/>
  <c r="AT87" i="9" s="1"/>
  <c r="AU109" i="9"/>
  <c r="AV109" i="9"/>
  <c r="L39" i="9"/>
  <c r="L189" i="9"/>
  <c r="BA87" i="9"/>
  <c r="E22" i="10"/>
  <c r="E45" i="10"/>
  <c r="BC110" i="9"/>
  <c r="BC108" i="9"/>
  <c r="AZ110" i="9"/>
  <c r="BC109" i="9"/>
  <c r="AT107" i="9"/>
  <c r="AT109" i="9"/>
  <c r="F271" i="9"/>
  <c r="O128" i="9"/>
  <c r="G296" i="9"/>
  <c r="G274" i="9"/>
  <c r="G295" i="9"/>
  <c r="O127" i="9"/>
  <c r="E271" i="9"/>
  <c r="G275" i="9"/>
  <c r="O295" i="9"/>
  <c r="G272" i="9"/>
  <c r="G270" i="9"/>
  <c r="G269" i="9"/>
  <c r="M209" i="9"/>
  <c r="M18" i="9"/>
  <c r="G101" i="9"/>
  <c r="G104" i="9"/>
  <c r="G123" i="9"/>
  <c r="G125" i="9"/>
  <c r="G127" i="9"/>
  <c r="G106" i="9"/>
  <c r="G128" i="9"/>
  <c r="D292" i="9"/>
  <c r="M292" i="9"/>
  <c r="G122" i="9"/>
  <c r="D103" i="9"/>
  <c r="G107" i="9"/>
  <c r="G102" i="9"/>
  <c r="L271" i="9"/>
  <c r="E250" i="9"/>
  <c r="N124" i="9"/>
  <c r="E292" i="9"/>
  <c r="L81" i="9"/>
  <c r="M271" i="9"/>
  <c r="L250" i="9"/>
  <c r="N271" i="9"/>
  <c r="D124" i="9"/>
  <c r="M124" i="9"/>
  <c r="M189" i="9"/>
  <c r="E209" i="9"/>
  <c r="M81" i="9"/>
  <c r="O102" i="9"/>
  <c r="L145" i="9"/>
  <c r="E189" i="9"/>
  <c r="D209" i="9"/>
  <c r="L230" i="9"/>
  <c r="F292" i="9"/>
  <c r="M334" i="9"/>
  <c r="L18" i="9"/>
  <c r="F103" i="9"/>
  <c r="N103" i="9"/>
  <c r="E124" i="9"/>
  <c r="D145" i="9"/>
  <c r="M166" i="9"/>
  <c r="M250" i="9"/>
  <c r="D271" i="9"/>
  <c r="L292" i="9"/>
  <c r="M60" i="9"/>
  <c r="L103" i="9"/>
  <c r="F124" i="9"/>
  <c r="E145" i="9"/>
  <c r="D166" i="9"/>
  <c r="D189" i="9"/>
  <c r="D250" i="9"/>
  <c r="L60" i="9"/>
  <c r="E166" i="9"/>
  <c r="L313" i="9"/>
  <c r="O101" i="9"/>
  <c r="E103" i="9"/>
  <c r="M103" i="9"/>
  <c r="E18" i="9"/>
  <c r="D39" i="9"/>
  <c r="M39" i="9"/>
  <c r="L124" i="9"/>
  <c r="L209" i="9"/>
  <c r="O104" i="9"/>
  <c r="D230" i="9"/>
  <c r="M230" i="9"/>
  <c r="O125" i="9"/>
  <c r="O123" i="9"/>
  <c r="O122" i="9"/>
  <c r="O272" i="9"/>
  <c r="O270" i="9"/>
  <c r="O269" i="9"/>
  <c r="D313" i="9"/>
  <c r="M313" i="9"/>
  <c r="O290" i="9"/>
  <c r="N292" i="9"/>
  <c r="O291" i="9"/>
  <c r="O293" i="9"/>
  <c r="AZ109" i="9" l="1"/>
  <c r="AZ87" i="9"/>
  <c r="G271" i="9"/>
  <c r="G103" i="9"/>
  <c r="G124" i="9"/>
  <c r="O103" i="9"/>
  <c r="O292" i="9"/>
  <c r="O271" i="9"/>
  <c r="O124" i="9"/>
</calcChain>
</file>

<file path=xl/sharedStrings.xml><?xml version="1.0" encoding="utf-8"?>
<sst xmlns="http://schemas.openxmlformats.org/spreadsheetml/2006/main" count="867" uniqueCount="42">
  <si>
    <t>QTc</t>
  </si>
  <si>
    <t>mean</t>
  </si>
  <si>
    <t>SD</t>
  </si>
  <si>
    <t>SE</t>
  </si>
  <si>
    <t>QT</t>
  </si>
  <si>
    <t>QTc%</t>
  </si>
  <si>
    <t>n</t>
  </si>
  <si>
    <t>Mean</t>
  </si>
  <si>
    <t>STV</t>
  </si>
  <si>
    <t>PQ</t>
  </si>
  <si>
    <t>QRS</t>
  </si>
  <si>
    <t xml:space="preserve">QT </t>
  </si>
  <si>
    <t>TpTe</t>
  </si>
  <si>
    <t>"-"10min</t>
  </si>
  <si>
    <t>Futó</t>
  </si>
  <si>
    <t>Kontroll</t>
  </si>
  <si>
    <t>0.hét</t>
  </si>
  <si>
    <t>16.hét</t>
  </si>
  <si>
    <t>"+"25min</t>
  </si>
  <si>
    <t>RRmean</t>
  </si>
  <si>
    <t>Kétmintás</t>
  </si>
  <si>
    <t>Páros t (n=6)</t>
  </si>
  <si>
    <t>Páros t (n=8)</t>
  </si>
  <si>
    <t>Kétmintás (n=6)</t>
  </si>
  <si>
    <t>Kétmintás (n=8)</t>
  </si>
  <si>
    <t>10-es kutya 16. heti dofetilid adás előtti nyugalmi adatai 16.heti atropin adás előtti nyugalmi adatokra cserélve, magas frekvencia, nyugtalan állat miatt</t>
  </si>
  <si>
    <t>0th week</t>
  </si>
  <si>
    <t>16th week</t>
  </si>
  <si>
    <t>Baseline</t>
  </si>
  <si>
    <t>DOF</t>
  </si>
  <si>
    <t>QT%</t>
  </si>
  <si>
    <t>Mean QT</t>
  </si>
  <si>
    <t>Mean QTc</t>
  </si>
  <si>
    <t>QTc %</t>
  </si>
  <si>
    <t>Páros T</t>
  </si>
  <si>
    <t>Páros t (n=12)</t>
  </si>
  <si>
    <t>Kétmintás (n=12)</t>
  </si>
  <si>
    <t>24 kutya adatai</t>
  </si>
  <si>
    <t>Trained</t>
  </si>
  <si>
    <t>Sedentary</t>
  </si>
  <si>
    <t>RR</t>
  </si>
  <si>
    <t>ECG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</si>
</sst>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4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2" xfId="0" applyFont="1" applyBorder="1"/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1" fontId="0" fillId="0" borderId="0" xfId="0" applyNumberFormat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3" borderId="0" xfId="0" applyFill="1"/>
    <xf numFmtId="0" fontId="0" fillId="0" borderId="0" xfId="0" applyFill="1" applyBorder="1"/>
    <xf numFmtId="0" fontId="1" fillId="0" borderId="0" xfId="0" applyFont="1" applyBorder="1"/>
    <xf numFmtId="0" fontId="1" fillId="0" borderId="0" xfId="0" applyFont="1" applyFill="1" applyBorder="1"/>
    <xf numFmtId="0" fontId="0" fillId="0" borderId="0" xfId="0" applyFill="1"/>
    <xf numFmtId="0" fontId="0" fillId="0" borderId="0" xfId="0" applyFont="1" applyFill="1"/>
    <xf numFmtId="164" fontId="0" fillId="0" borderId="0" xfId="0" applyNumberFormat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0" fontId="1" fillId="0" borderId="4" xfId="0" applyFont="1" applyBorder="1"/>
    <xf numFmtId="164" fontId="0" fillId="0" borderId="4" xfId="0" applyNumberForma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1" fillId="5" borderId="0" xfId="0" applyFont="1" applyFill="1"/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8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9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164" fontId="4" fillId="0" borderId="0" xfId="3" applyNumberFormat="1" applyAlignment="1">
      <alignment horizontal="center"/>
    </xf>
    <xf numFmtId="164" fontId="0" fillId="9" borderId="4" xfId="0" applyNumberForma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4" fontId="0" fillId="0" borderId="0" xfId="0" applyNumberFormat="1" applyBorder="1"/>
    <xf numFmtId="0" fontId="0" fillId="0" borderId="0" xfId="0" applyFill="1" applyAlignment="1"/>
    <xf numFmtId="0" fontId="1" fillId="0" borderId="0" xfId="0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64" fontId="4" fillId="0" borderId="0" xfId="3" applyNumberFormat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1" xfId="0" applyFill="1" applyBorder="1" applyAlignment="1">
      <alignment horizontal="center"/>
    </xf>
  </cellXfs>
  <cellStyles count="4">
    <cellStyle name="Normál" xfId="0" builtinId="0"/>
    <cellStyle name="Normál 2" xfId="1"/>
    <cellStyle name="Normál 2 2" xfId="2"/>
    <cellStyle name="Normál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0AA-4514-8A4E-7F29D02B4EFC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kutya'!$G$101</c:f>
              <c:numCache>
                <c:formatCode>0.0</c:formatCode>
                <c:ptCount val="1"/>
                <c:pt idx="0">
                  <c:v>213.56109106570509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AA-4514-8A4E-7F29D02B4EFC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kutya'!$O$101</c:f>
              <c:numCache>
                <c:formatCode>0.0</c:formatCode>
                <c:ptCount val="1"/>
                <c:pt idx="0">
                  <c:v>237.07133382860192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AA-4514-8A4E-7F29D02B4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91728"/>
        <c:axId val="148489376"/>
      </c:barChart>
      <c:catAx>
        <c:axId val="14849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89376"/>
        <c:crosses val="autoZero"/>
        <c:auto val="1"/>
        <c:lblAlgn val="ctr"/>
        <c:lblOffset val="100"/>
        <c:noMultiLvlLbl val="0"/>
      </c:catAx>
      <c:valAx>
        <c:axId val="148489376"/>
        <c:scaling>
          <c:orientation val="minMax"/>
          <c:max val="3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9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Mean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PQ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F53-470D-A9CD-45FB0D9B45DA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kutya'!$D$37</c:f>
              <c:numCache>
                <c:formatCode>0.0</c:formatCode>
                <c:ptCount val="1"/>
                <c:pt idx="0">
                  <c:v>103.19791666666664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53-470D-A9CD-45FB0D9B45DA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kutya'!$L$37</c:f>
              <c:numCache>
                <c:formatCode>0.0</c:formatCode>
                <c:ptCount val="1"/>
                <c:pt idx="0">
                  <c:v>102.825625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53-470D-A9CD-45FB0D9B4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79968"/>
        <c:axId val="148480360"/>
      </c:barChart>
      <c:catAx>
        <c:axId val="14847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80360"/>
        <c:crosses val="autoZero"/>
        <c:auto val="1"/>
        <c:lblAlgn val="ctr"/>
        <c:lblOffset val="100"/>
        <c:noMultiLvlLbl val="0"/>
      </c:catAx>
      <c:valAx>
        <c:axId val="148480360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PQ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7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PQ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0F2-49A5-8918-CB9085754A2A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kutya'!$E$18</c:f>
                <c:numCache>
                  <c:formatCode>General</c:formatCode>
                  <c:ptCount val="1"/>
                  <c:pt idx="0">
                    <c:v>0.22731231071013008</c:v>
                  </c:pt>
                </c:numCache>
              </c:numRef>
            </c:plus>
            <c:minus>
              <c:numRef>
                <c:f>'EKG variab 12 kutya'!$E$103</c:f>
                <c:numCache>
                  <c:formatCode>General</c:formatCode>
                  <c:ptCount val="1"/>
                  <c:pt idx="0">
                    <c:v>0.17866711541666846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kutya'!$E$16</c:f>
              <c:numCache>
                <c:formatCode>0.0</c:formatCode>
                <c:ptCount val="1"/>
                <c:pt idx="0">
                  <c:v>3.2001001266073694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F2-49A5-8918-CB9085754A2A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kutya'!$M$81</c:f>
                <c:numCache>
                  <c:formatCode>General</c:formatCode>
                  <c:ptCount val="1"/>
                  <c:pt idx="0">
                    <c:v>0.36240367494150955</c:v>
                  </c:pt>
                </c:numCache>
              </c:numRef>
            </c:plus>
            <c:minus>
              <c:numRef>
                <c:f>'EKG variab 12 kutya'!$M$103</c:f>
                <c:numCache>
                  <c:formatCode>General</c:formatCode>
                  <c:ptCount val="1"/>
                  <c:pt idx="0">
                    <c:v>0.35020309109730613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kutya'!$M$16</c:f>
              <c:numCache>
                <c:formatCode>0.0</c:formatCode>
                <c:ptCount val="1"/>
                <c:pt idx="0">
                  <c:v>4.7215248964563497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F2-49A5-8918-CB9085754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83888"/>
        <c:axId val="148484280"/>
      </c:barChart>
      <c:catAx>
        <c:axId val="14848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84280"/>
        <c:crosses val="autoZero"/>
        <c:auto val="1"/>
        <c:lblAlgn val="ctr"/>
        <c:lblOffset val="100"/>
        <c:noMultiLvlLbl val="0"/>
      </c:catAx>
      <c:valAx>
        <c:axId val="148484280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PQ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83888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PQ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8D3-4740-A263-593C651FB8D4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kutya'!$E$124</c:f>
                <c:numCache>
                  <c:formatCode>General</c:formatCode>
                  <c:ptCount val="1"/>
                  <c:pt idx="0">
                    <c:v>0.23048095916556488</c:v>
                  </c:pt>
                </c:numCache>
              </c:numRef>
            </c:plus>
            <c:minus>
              <c:numRef>
                <c:f>'EKG variab 12 kutya'!$E$124</c:f>
                <c:numCache>
                  <c:formatCode>General</c:formatCode>
                  <c:ptCount val="1"/>
                  <c:pt idx="0">
                    <c:v>0.23048095916556488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kutya'!$E$37</c:f>
              <c:numCache>
                <c:formatCode>0.0</c:formatCode>
                <c:ptCount val="1"/>
                <c:pt idx="0">
                  <c:v>3.429025947016513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D3-4740-A263-593C651FB8D4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kutya'!$M$39</c:f>
                <c:numCache>
                  <c:formatCode>General</c:formatCode>
                  <c:ptCount val="1"/>
                  <c:pt idx="0">
                    <c:v>0.59121830502902128</c:v>
                  </c:pt>
                </c:numCache>
              </c:numRef>
            </c:plus>
            <c:minus>
              <c:numRef>
                <c:f>'EKG variab 12 kutya'!$M$124</c:f>
                <c:numCache>
                  <c:formatCode>General</c:formatCode>
                  <c:ptCount val="1"/>
                  <c:pt idx="0">
                    <c:v>0.22896049610195282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kutya'!$M$37</c:f>
              <c:numCache>
                <c:formatCode>0.0</c:formatCode>
                <c:ptCount val="1"/>
                <c:pt idx="0">
                  <c:v>4.0085588797639877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D3-4740-A263-593C651FB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84672"/>
        <c:axId val="148477224"/>
      </c:barChart>
      <c:catAx>
        <c:axId val="14848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77224"/>
        <c:crosses val="autoZero"/>
        <c:auto val="1"/>
        <c:lblAlgn val="ctr"/>
        <c:lblOffset val="100"/>
        <c:noMultiLvlLbl val="0"/>
      </c:catAx>
      <c:valAx>
        <c:axId val="148477224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 PQ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84672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Mean QRS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807-4B49-A705-AC8DE1618019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kutya'!$D$58</c:f>
              <c:numCache>
                <c:formatCode>0.0</c:formatCode>
                <c:ptCount val="1"/>
                <c:pt idx="0">
                  <c:v>60.452500000000008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07-4B49-A705-AC8DE1618019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kutya'!$L$58</c:f>
              <c:numCache>
                <c:formatCode>0.0</c:formatCode>
                <c:ptCount val="1"/>
                <c:pt idx="0">
                  <c:v>70.840674603174605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07-4B49-A705-AC8DE1618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85456"/>
        <c:axId val="148485848"/>
      </c:barChart>
      <c:catAx>
        <c:axId val="14848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85848"/>
        <c:crosses val="autoZero"/>
        <c:auto val="1"/>
        <c:lblAlgn val="ctr"/>
        <c:lblOffset val="100"/>
        <c:noMultiLvlLbl val="0"/>
      </c:catAx>
      <c:valAx>
        <c:axId val="14848584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QRS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8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Mean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QRS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16A-4D43-B0C4-446EA5398BF1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kutya'!$D$79</c:f>
              <c:numCache>
                <c:formatCode>0.0</c:formatCode>
                <c:ptCount val="1"/>
                <c:pt idx="0">
                  <c:v>59.628958333333344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6A-4D43-B0C4-446EA5398BF1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kutya'!$L$79</c:f>
              <c:numCache>
                <c:formatCode>0.0</c:formatCode>
                <c:ptCount val="1"/>
                <c:pt idx="0">
                  <c:v>56.268541666666671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6A-4D43-B0C4-446EA5398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86632"/>
        <c:axId val="148478400"/>
      </c:barChart>
      <c:catAx>
        <c:axId val="148486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78400"/>
        <c:crosses val="autoZero"/>
        <c:auto val="1"/>
        <c:lblAlgn val="ctr"/>
        <c:lblOffset val="100"/>
        <c:noMultiLvlLbl val="0"/>
      </c:catAx>
      <c:valAx>
        <c:axId val="14847840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QRS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8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QRS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82-4D45-9209-40E3E36545BB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kutya'!$E$18</c:f>
                <c:numCache>
                  <c:formatCode>General</c:formatCode>
                  <c:ptCount val="1"/>
                  <c:pt idx="0">
                    <c:v>0.22731231071013008</c:v>
                  </c:pt>
                </c:numCache>
              </c:numRef>
            </c:plus>
            <c:minus>
              <c:numRef>
                <c:f>'EKG variab 12 kutya'!$E$103</c:f>
                <c:numCache>
                  <c:formatCode>General</c:formatCode>
                  <c:ptCount val="1"/>
                  <c:pt idx="0">
                    <c:v>0.17866711541666846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kutya'!$E$58</c:f>
              <c:numCache>
                <c:formatCode>0.0</c:formatCode>
                <c:ptCount val="1"/>
                <c:pt idx="0">
                  <c:v>2.1471002782904018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82-4D45-9209-40E3E36545BB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kutya'!$M$81</c:f>
                <c:numCache>
                  <c:formatCode>General</c:formatCode>
                  <c:ptCount val="1"/>
                  <c:pt idx="0">
                    <c:v>0.36240367494150955</c:v>
                  </c:pt>
                </c:numCache>
              </c:numRef>
            </c:plus>
            <c:minus>
              <c:numRef>
                <c:f>'EKG variab 12 kutya'!$M$103</c:f>
                <c:numCache>
                  <c:formatCode>General</c:formatCode>
                  <c:ptCount val="1"/>
                  <c:pt idx="0">
                    <c:v>0.35020309109730613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kutya'!$M$58</c:f>
              <c:numCache>
                <c:formatCode>0.0</c:formatCode>
                <c:ptCount val="1"/>
                <c:pt idx="0">
                  <c:v>2.581374678120913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82-4D45-9209-40E3E3654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69768"/>
        <c:axId val="483974472"/>
      </c:barChart>
      <c:catAx>
        <c:axId val="483969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74472"/>
        <c:crosses val="autoZero"/>
        <c:auto val="1"/>
        <c:lblAlgn val="ctr"/>
        <c:lblOffset val="100"/>
        <c:noMultiLvlLbl val="0"/>
      </c:catAx>
      <c:valAx>
        <c:axId val="483974472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QRS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69768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QRS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6F0-4B96-B741-93D1CAE5B209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kutya'!$E$124</c:f>
                <c:numCache>
                  <c:formatCode>General</c:formatCode>
                  <c:ptCount val="1"/>
                  <c:pt idx="0">
                    <c:v>0.23048095916556488</c:v>
                  </c:pt>
                </c:numCache>
              </c:numRef>
            </c:plus>
            <c:minus>
              <c:numRef>
                <c:f>'EKG variab 12 kutya'!$E$124</c:f>
                <c:numCache>
                  <c:formatCode>General</c:formatCode>
                  <c:ptCount val="1"/>
                  <c:pt idx="0">
                    <c:v>0.23048095916556488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kutya'!$E$79</c:f>
              <c:numCache>
                <c:formatCode>0.0</c:formatCode>
                <c:ptCount val="1"/>
                <c:pt idx="0">
                  <c:v>2.2029322512215894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F0-4B96-B741-93D1CAE5B209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kutya'!$M$39</c:f>
                <c:numCache>
                  <c:formatCode>General</c:formatCode>
                  <c:ptCount val="1"/>
                  <c:pt idx="0">
                    <c:v>0.59121830502902128</c:v>
                  </c:pt>
                </c:numCache>
              </c:numRef>
            </c:plus>
            <c:minus>
              <c:numRef>
                <c:f>'EKG variab 12 kutya'!$M$124</c:f>
                <c:numCache>
                  <c:formatCode>General</c:formatCode>
                  <c:ptCount val="1"/>
                  <c:pt idx="0">
                    <c:v>0.22896049610195282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kutya'!$M$79</c:f>
              <c:numCache>
                <c:formatCode>0.0</c:formatCode>
                <c:ptCount val="1"/>
                <c:pt idx="0">
                  <c:v>2.3739637039210857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F0-4B96-B741-93D1CAE5B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0552"/>
        <c:axId val="483968200"/>
      </c:barChart>
      <c:catAx>
        <c:axId val="483970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68200"/>
        <c:crosses val="autoZero"/>
        <c:auto val="1"/>
        <c:lblAlgn val="ctr"/>
        <c:lblOffset val="100"/>
        <c:noMultiLvlLbl val="0"/>
      </c:catAx>
      <c:valAx>
        <c:axId val="483968200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 QRS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0552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(n=8)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985-4642-9005-53E3E63B8642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kutya'!$AU$85</c:f>
              <c:numCache>
                <c:formatCode>0.0</c:formatCode>
                <c:ptCount val="1"/>
                <c:pt idx="0">
                  <c:v>213.56109106570509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5-4642-9005-53E3E63B8642}"/>
            </c:ext>
          </c:extLst>
        </c:ser>
        <c:ser>
          <c:idx val="1"/>
          <c:order val="1"/>
          <c:tx>
            <c:v>16th week (n=8)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kutya'!$BA$85</c:f>
              <c:numCache>
                <c:formatCode>0.0</c:formatCode>
                <c:ptCount val="1"/>
                <c:pt idx="0">
                  <c:v>237.07133382860192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85-4642-9005-53E3E63B8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0160"/>
        <c:axId val="483970944"/>
      </c:barChart>
      <c:catAx>
        <c:axId val="48397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70944"/>
        <c:crosses val="autoZero"/>
        <c:auto val="1"/>
        <c:lblAlgn val="ctr"/>
        <c:lblOffset val="100"/>
        <c:noMultiLvlLbl val="0"/>
      </c:catAx>
      <c:valAx>
        <c:axId val="483970944"/>
        <c:scaling>
          <c:orientation val="minMax"/>
          <c:max val="280"/>
          <c:min val="2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(n=8)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F1D-4C50-9FC1-A6092FFA3BEC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kutya'!$AU$107</c:f>
              <c:numCache>
                <c:formatCode>0.0</c:formatCode>
                <c:ptCount val="1"/>
                <c:pt idx="0">
                  <c:v>215.97192637820513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D-4C50-9FC1-A6092FFA3BEC}"/>
            </c:ext>
          </c:extLst>
        </c:ser>
        <c:ser>
          <c:idx val="1"/>
          <c:order val="1"/>
          <c:tx>
            <c:v>16th week (n=8)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kutya'!$BA$107</c:f>
              <c:numCache>
                <c:formatCode>0.0</c:formatCode>
                <c:ptCount val="1"/>
                <c:pt idx="0">
                  <c:v>217.71624658653843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D-4C50-9FC1-A6092FFA3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67416"/>
        <c:axId val="483976432"/>
      </c:barChart>
      <c:catAx>
        <c:axId val="483967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76432"/>
        <c:crosses val="autoZero"/>
        <c:auto val="1"/>
        <c:lblAlgn val="ctr"/>
        <c:lblOffset val="100"/>
        <c:noMultiLvlLbl val="0"/>
      </c:catAx>
      <c:valAx>
        <c:axId val="483976432"/>
        <c:scaling>
          <c:orientation val="minMax"/>
          <c:max val="280"/>
          <c:min val="2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67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(n=8)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40-4C46-8B2F-E590A37FC318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kutya'!$AV$85</c:f>
              <c:numCache>
                <c:formatCode>0.0</c:formatCode>
                <c:ptCount val="1"/>
                <c:pt idx="0">
                  <c:v>251.45503290064099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40-4C46-8B2F-E590A37FC318}"/>
            </c:ext>
          </c:extLst>
        </c:ser>
        <c:ser>
          <c:idx val="1"/>
          <c:order val="1"/>
          <c:tx>
            <c:v>16th week (n=8)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kutya'!$BB$85</c:f>
              <c:numCache>
                <c:formatCode>0.0</c:formatCode>
                <c:ptCount val="1"/>
                <c:pt idx="0">
                  <c:v>267.92112419070514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40-4C46-8B2F-E590A37FC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1336"/>
        <c:axId val="483972120"/>
      </c:barChart>
      <c:catAx>
        <c:axId val="483971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72120"/>
        <c:crosses val="autoZero"/>
        <c:auto val="1"/>
        <c:lblAlgn val="ctr"/>
        <c:lblOffset val="100"/>
        <c:noMultiLvlLbl val="0"/>
      </c:catAx>
      <c:valAx>
        <c:axId val="483972120"/>
        <c:scaling>
          <c:orientation val="minMax"/>
          <c:max val="280"/>
          <c:min val="2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1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2E2-4DD2-9FDA-B84307FDDE32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kutya'!$G$122</c:f>
              <c:numCache>
                <c:formatCode>0.0</c:formatCode>
                <c:ptCount val="1"/>
                <c:pt idx="0">
                  <c:v>215.97192637820513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E2-4DD2-9FDA-B84307FDDE32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kutya'!$O$122</c:f>
              <c:numCache>
                <c:formatCode>0.0</c:formatCode>
                <c:ptCount val="1"/>
                <c:pt idx="0">
                  <c:v>217.71624658653843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E2-4DD2-9FDA-B84307FDD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90552"/>
        <c:axId val="148491336"/>
      </c:barChart>
      <c:catAx>
        <c:axId val="148490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91336"/>
        <c:crosses val="autoZero"/>
        <c:auto val="1"/>
        <c:lblAlgn val="ctr"/>
        <c:lblOffset val="100"/>
        <c:noMultiLvlLbl val="0"/>
      </c:catAx>
      <c:valAx>
        <c:axId val="148491336"/>
        <c:scaling>
          <c:orientation val="minMax"/>
          <c:max val="3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90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(n=8)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9C-4415-A703-904ECE1D0298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kutya'!$AV$107</c:f>
              <c:numCache>
                <c:formatCode>0.0</c:formatCode>
                <c:ptCount val="1"/>
                <c:pt idx="0">
                  <c:v>251.32036627403843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9C-4415-A703-904ECE1D0298}"/>
            </c:ext>
          </c:extLst>
        </c:ser>
        <c:ser>
          <c:idx val="1"/>
          <c:order val="1"/>
          <c:tx>
            <c:v>16th week (n=8)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kutya'!$BB$107</c:f>
              <c:numCache>
                <c:formatCode>0.0</c:formatCode>
                <c:ptCount val="1"/>
                <c:pt idx="0">
                  <c:v>253.9137351282051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9C-4415-A703-904ECE1D0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2904"/>
        <c:axId val="483971728"/>
      </c:barChart>
      <c:catAx>
        <c:axId val="48397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71728"/>
        <c:crosses val="autoZero"/>
        <c:auto val="1"/>
        <c:lblAlgn val="ctr"/>
        <c:lblOffset val="100"/>
        <c:noMultiLvlLbl val="0"/>
      </c:catAx>
      <c:valAx>
        <c:axId val="483971728"/>
        <c:scaling>
          <c:orientation val="minMax"/>
          <c:max val="280"/>
          <c:min val="2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2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QTc %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after DOF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(n=8)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07B-4AFE-9524-05F8358474A6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kutya'!$AW$85</c:f>
              <c:numCache>
                <c:formatCode>0.0</c:formatCode>
                <c:ptCount val="1"/>
                <c:pt idx="0">
                  <c:v>117.81889812556325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B-4AFE-9524-05F8358474A6}"/>
            </c:ext>
          </c:extLst>
        </c:ser>
        <c:ser>
          <c:idx val="1"/>
          <c:order val="1"/>
          <c:tx>
            <c:v>16th week (n=8)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kutya'!$BC$85</c:f>
              <c:numCache>
                <c:formatCode>0.0</c:formatCode>
                <c:ptCount val="1"/>
                <c:pt idx="0">
                  <c:v>113.08969103884391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B-4AFE-9524-05F835847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2512"/>
        <c:axId val="483967024"/>
      </c:barChart>
      <c:catAx>
        <c:axId val="4839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67024"/>
        <c:crosses val="autoZero"/>
        <c:auto val="1"/>
        <c:lblAlgn val="ctr"/>
        <c:lblOffset val="100"/>
        <c:noMultiLvlLbl val="0"/>
      </c:catAx>
      <c:valAx>
        <c:axId val="483967024"/>
        <c:scaling>
          <c:orientation val="minMax"/>
          <c:max val="125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2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QTc %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after DOF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(n=8)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89C-449B-A7A0-477E38C95C2E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kutya'!$AW$107</c:f>
              <c:numCache>
                <c:formatCode>0.0</c:formatCode>
                <c:ptCount val="1"/>
                <c:pt idx="0">
                  <c:v>116.59861751838612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9C-449B-A7A0-477E38C95C2E}"/>
            </c:ext>
          </c:extLst>
        </c:ser>
        <c:ser>
          <c:idx val="1"/>
          <c:order val="1"/>
          <c:tx>
            <c:v>16th week (n=8)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kutya'!$BC$107</c:f>
              <c:numCache>
                <c:formatCode>0.0</c:formatCode>
                <c:ptCount val="1"/>
                <c:pt idx="0">
                  <c:v>116.74961363612267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9C-449B-A7A0-477E38C95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68984"/>
        <c:axId val="483973296"/>
      </c:barChart>
      <c:catAx>
        <c:axId val="483968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73296"/>
        <c:crosses val="autoZero"/>
        <c:auto val="1"/>
        <c:lblAlgn val="ctr"/>
        <c:lblOffset val="100"/>
        <c:noMultiLvlLbl val="0"/>
      </c:catAx>
      <c:valAx>
        <c:axId val="483973296"/>
        <c:scaling>
          <c:orientation val="minMax"/>
          <c:max val="125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%</a:t>
                </a:r>
                <a:endParaRPr lang="hu-HU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68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Mean TpTe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02-4D7E-A0ED-448DAE97753E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kutya'!$D$143</c:f>
              <c:numCache>
                <c:formatCode>0.0</c:formatCode>
                <c:ptCount val="1"/>
                <c:pt idx="0">
                  <c:v>27.943958333333331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2-4D7E-A0ED-448DAE97753E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kutya'!$L$143</c:f>
              <c:numCache>
                <c:formatCode>0.0</c:formatCode>
                <c:ptCount val="1"/>
                <c:pt idx="0">
                  <c:v>36.45689484126985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02-4D7E-A0ED-448DAE977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4080"/>
        <c:axId val="483976040"/>
      </c:barChart>
      <c:catAx>
        <c:axId val="48397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76040"/>
        <c:crosses val="autoZero"/>
        <c:auto val="1"/>
        <c:lblAlgn val="ctr"/>
        <c:lblOffset val="100"/>
        <c:noMultiLvlLbl val="0"/>
      </c:catAx>
      <c:valAx>
        <c:axId val="483976040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TpTe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Mean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TpTe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3C-4C58-94DB-D13B0CE697AE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kutya'!$D$164</c:f>
              <c:numCache>
                <c:formatCode>0.0</c:formatCode>
                <c:ptCount val="1"/>
                <c:pt idx="0">
                  <c:v>27.34375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3C-4C58-94DB-D13B0CE697AE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kutya'!$L$164</c:f>
              <c:numCache>
                <c:formatCode>0.0</c:formatCode>
                <c:ptCount val="1"/>
                <c:pt idx="0">
                  <c:v>30.937291666666667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3C-4C58-94DB-D13B0CE69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7216"/>
        <c:axId val="483977608"/>
      </c:barChart>
      <c:catAx>
        <c:axId val="4839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77608"/>
        <c:crosses val="autoZero"/>
        <c:auto val="1"/>
        <c:lblAlgn val="ctr"/>
        <c:lblOffset val="100"/>
        <c:noMultiLvlLbl val="0"/>
      </c:catAx>
      <c:valAx>
        <c:axId val="483977608"/>
        <c:scaling>
          <c:orientation val="minMax"/>
          <c:max val="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TpTe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TpTe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4A4-465F-96F0-55A5CA4EA15D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kutya'!$E$18</c:f>
                <c:numCache>
                  <c:formatCode>General</c:formatCode>
                  <c:ptCount val="1"/>
                  <c:pt idx="0">
                    <c:v>0.22731231071013008</c:v>
                  </c:pt>
                </c:numCache>
              </c:numRef>
            </c:plus>
            <c:minus>
              <c:numRef>
                <c:f>'EKG variab 12 kutya'!$E$103</c:f>
                <c:numCache>
                  <c:formatCode>General</c:formatCode>
                  <c:ptCount val="1"/>
                  <c:pt idx="0">
                    <c:v>0.17866711541666846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kutya'!$E$143</c:f>
              <c:numCache>
                <c:formatCode>0.0</c:formatCode>
                <c:ptCount val="1"/>
                <c:pt idx="0">
                  <c:v>2.3456794326736241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A4-465F-96F0-55A5CA4EA15D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kutya'!$M$81</c:f>
                <c:numCache>
                  <c:formatCode>General</c:formatCode>
                  <c:ptCount val="1"/>
                  <c:pt idx="0">
                    <c:v>0.36240367494150955</c:v>
                  </c:pt>
                </c:numCache>
              </c:numRef>
            </c:plus>
            <c:minus>
              <c:numRef>
                <c:f>'EKG variab 12 kutya'!$M$103</c:f>
                <c:numCache>
                  <c:formatCode>General</c:formatCode>
                  <c:ptCount val="1"/>
                  <c:pt idx="0">
                    <c:v>0.35020309109730613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kutya'!$M$143</c:f>
              <c:numCache>
                <c:formatCode>0.0</c:formatCode>
                <c:ptCount val="1"/>
                <c:pt idx="0">
                  <c:v>2.8147129009642478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A4-465F-96F0-55A5CA4EA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8392"/>
        <c:axId val="483980352"/>
      </c:barChart>
      <c:catAx>
        <c:axId val="483978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80352"/>
        <c:crosses val="autoZero"/>
        <c:auto val="1"/>
        <c:lblAlgn val="ctr"/>
        <c:lblOffset val="100"/>
        <c:noMultiLvlLbl val="0"/>
      </c:catAx>
      <c:valAx>
        <c:axId val="483980352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TpTe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8392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TpTe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7D2-4B9A-AC88-81C8332B6522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kutya'!$E$124</c:f>
                <c:numCache>
                  <c:formatCode>General</c:formatCode>
                  <c:ptCount val="1"/>
                  <c:pt idx="0">
                    <c:v>0.23048095916556488</c:v>
                  </c:pt>
                </c:numCache>
              </c:numRef>
            </c:plus>
            <c:minus>
              <c:numRef>
                <c:f>'EKG variab 12 kutya'!$E$124</c:f>
                <c:numCache>
                  <c:formatCode>General</c:formatCode>
                  <c:ptCount val="1"/>
                  <c:pt idx="0">
                    <c:v>0.23048095916556488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kutya'!$E$164</c:f>
              <c:numCache>
                <c:formatCode>0.0</c:formatCode>
                <c:ptCount val="1"/>
                <c:pt idx="0">
                  <c:v>2.2182528981472989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D2-4B9A-AC88-81C8332B6522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kutya'!$M$166</c:f>
                <c:numCache>
                  <c:formatCode>General</c:formatCode>
                  <c:ptCount val="1"/>
                  <c:pt idx="0">
                    <c:v>0.1907970638419447</c:v>
                  </c:pt>
                </c:numCache>
              </c:numRef>
            </c:plus>
            <c:minus>
              <c:numRef>
                <c:f>'EKG variab 12 kutya'!$M$124</c:f>
                <c:numCache>
                  <c:formatCode>General</c:formatCode>
                  <c:ptCount val="1"/>
                  <c:pt idx="0">
                    <c:v>0.22896049610195282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kutya'!$M$164</c:f>
              <c:numCache>
                <c:formatCode>0.0</c:formatCode>
                <c:ptCount val="1"/>
                <c:pt idx="0">
                  <c:v>2.2544921206831083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D2-4B9A-AC88-81C8332B6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82312"/>
        <c:axId val="483979960"/>
      </c:barChart>
      <c:catAx>
        <c:axId val="483982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79960"/>
        <c:crosses val="autoZero"/>
        <c:auto val="1"/>
        <c:lblAlgn val="ctr"/>
        <c:lblOffset val="100"/>
        <c:noMultiLvlLbl val="0"/>
      </c:catAx>
      <c:valAx>
        <c:axId val="483979960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 TpTe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82312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212-4E05-8364-B58C041DCF78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kutya'!$G$269</c:f>
              <c:numCache>
                <c:formatCode>0.0</c:formatCode>
                <c:ptCount val="1"/>
                <c:pt idx="0">
                  <c:v>251.45503290064099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12-4E05-8364-B58C041DCF78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kutya'!$O$269</c:f>
              <c:numCache>
                <c:formatCode>0.0</c:formatCode>
                <c:ptCount val="1"/>
                <c:pt idx="0">
                  <c:v>267.92112419070514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12-4E05-8364-B58C041DC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9568"/>
        <c:axId val="483981920"/>
      </c:barChart>
      <c:catAx>
        <c:axId val="48397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3981920"/>
        <c:crosses val="autoZero"/>
        <c:auto val="1"/>
        <c:lblAlgn val="ctr"/>
        <c:lblOffset val="100"/>
        <c:noMultiLvlLbl val="0"/>
      </c:catAx>
      <c:valAx>
        <c:axId val="483981920"/>
        <c:scaling>
          <c:orientation val="minMax"/>
          <c:max val="3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D1-4837-BD82-435C23E104E4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kutya'!$G$290</c:f>
              <c:numCache>
                <c:formatCode>0.0</c:formatCode>
                <c:ptCount val="1"/>
                <c:pt idx="0">
                  <c:v>251.32036627403843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D1-4837-BD82-435C23E104E4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kutya'!$O$290</c:f>
              <c:numCache>
                <c:formatCode>0.0</c:formatCode>
                <c:ptCount val="1"/>
                <c:pt idx="0">
                  <c:v>253.9137351282051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D1-4837-BD82-435C23E10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483979176"/>
        <c:axId val="142924872"/>
      </c:barChart>
      <c:catAx>
        <c:axId val="48397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2924872"/>
        <c:crosses val="autoZero"/>
        <c:auto val="1"/>
        <c:lblAlgn val="ctr"/>
        <c:lblOffset val="100"/>
        <c:noMultiLvlLbl val="0"/>
      </c:catAx>
      <c:valAx>
        <c:axId val="142924872"/>
        <c:scaling>
          <c:orientation val="minMax"/>
          <c:max val="3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483979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QT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892-42BC-9326-CEF3F899EB3C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kutya'!$E$271</c:f>
                <c:numCache>
                  <c:formatCode>General</c:formatCode>
                  <c:ptCount val="1"/>
                  <c:pt idx="0">
                    <c:v>0.3670596044686455</c:v>
                  </c:pt>
                </c:numCache>
              </c:numRef>
            </c:plus>
            <c:minus>
              <c:numRef>
                <c:f>'EKG variab 12 kutya'!$E$271</c:f>
                <c:numCache>
                  <c:formatCode>General</c:formatCode>
                  <c:ptCount val="1"/>
                  <c:pt idx="0">
                    <c:v>0.3670596044686455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kutya'!$E$269</c:f>
              <c:numCache>
                <c:formatCode>0.0</c:formatCode>
                <c:ptCount val="1"/>
                <c:pt idx="0">
                  <c:v>3.5176409314536747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92-42BC-9326-CEF3F899EB3C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kutya'!$M$271</c:f>
                <c:numCache>
                  <c:formatCode>General</c:formatCode>
                  <c:ptCount val="1"/>
                  <c:pt idx="0">
                    <c:v>0.49264605362677988</c:v>
                  </c:pt>
                </c:numCache>
              </c:numRef>
            </c:plus>
            <c:minus>
              <c:numRef>
                <c:f>'EKG variab 12 kutya'!$M$271</c:f>
                <c:numCache>
                  <c:formatCode>General</c:formatCode>
                  <c:ptCount val="1"/>
                  <c:pt idx="0">
                    <c:v>0.49264605362677988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kutya'!$M$269</c:f>
              <c:numCache>
                <c:formatCode>0.0</c:formatCode>
                <c:ptCount val="1"/>
                <c:pt idx="0">
                  <c:v>4.5499375091099408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92-42BC-9326-CEF3F899E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2924480"/>
        <c:axId val="142925264"/>
      </c:barChart>
      <c:catAx>
        <c:axId val="14292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2925264"/>
        <c:crosses val="autoZero"/>
        <c:auto val="1"/>
        <c:lblAlgn val="ctr"/>
        <c:lblOffset val="100"/>
        <c:noMultiLvlLbl val="0"/>
      </c:catAx>
      <c:valAx>
        <c:axId val="142925264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QT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2924480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F5-4B7E-B9A1-3574F7216D2F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kutya'!$G$269</c:f>
              <c:numCache>
                <c:formatCode>0.0</c:formatCode>
                <c:ptCount val="1"/>
                <c:pt idx="0">
                  <c:v>251.45503290064099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F5-4B7E-B9A1-3574F7216D2F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kutya'!$O$269</c:f>
              <c:numCache>
                <c:formatCode>0.0</c:formatCode>
                <c:ptCount val="1"/>
                <c:pt idx="0">
                  <c:v>267.92112419070514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F5-4B7E-B9A1-3574F7216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90160"/>
        <c:axId val="148488984"/>
      </c:barChart>
      <c:catAx>
        <c:axId val="14849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88984"/>
        <c:crosses val="autoZero"/>
        <c:auto val="1"/>
        <c:lblAlgn val="ctr"/>
        <c:lblOffset val="100"/>
        <c:noMultiLvlLbl val="0"/>
      </c:catAx>
      <c:valAx>
        <c:axId val="148488984"/>
        <c:scaling>
          <c:orientation val="minMax"/>
          <c:max val="3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9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QT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59-4146-89F4-2726349F6DCC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kutya'!$E$292</c:f>
                <c:numCache>
                  <c:formatCode>General</c:formatCode>
                  <c:ptCount val="1"/>
                  <c:pt idx="0">
                    <c:v>0.21749544198027956</c:v>
                  </c:pt>
                </c:numCache>
              </c:numRef>
            </c:plus>
            <c:minus>
              <c:numRef>
                <c:f>'EKG variab 12 kutya'!$E$292</c:f>
                <c:numCache>
                  <c:formatCode>General</c:formatCode>
                  <c:ptCount val="1"/>
                  <c:pt idx="0">
                    <c:v>0.21749544198027956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kutya'!$E$290</c:f>
              <c:numCache>
                <c:formatCode>0.0</c:formatCode>
                <c:ptCount val="1"/>
                <c:pt idx="0">
                  <c:v>3.6933071064849865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59-4146-89F4-2726349F6DCC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kutya'!$M$292</c:f>
                <c:numCache>
                  <c:formatCode>General</c:formatCode>
                  <c:ptCount val="1"/>
                  <c:pt idx="0">
                    <c:v>0.24548950339118825</c:v>
                  </c:pt>
                </c:numCache>
              </c:numRef>
            </c:plus>
            <c:minus>
              <c:numRef>
                <c:f>'EKG variab 12 kutya'!$M$292</c:f>
                <c:numCache>
                  <c:formatCode>General</c:formatCode>
                  <c:ptCount val="1"/>
                  <c:pt idx="0">
                    <c:v>0.24548950339118825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kutya'!$M$290</c:f>
              <c:numCache>
                <c:formatCode>0.0</c:formatCode>
                <c:ptCount val="1"/>
                <c:pt idx="0">
                  <c:v>3.6059499562258974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59-4146-89F4-2726349F6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2922128"/>
        <c:axId val="142923696"/>
      </c:barChart>
      <c:catAx>
        <c:axId val="14292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2923696"/>
        <c:crosses val="autoZero"/>
        <c:auto val="1"/>
        <c:lblAlgn val="ctr"/>
        <c:lblOffset val="100"/>
        <c:noMultiLvlLbl val="0"/>
      </c:catAx>
      <c:valAx>
        <c:axId val="142923696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 QT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2922128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QTc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8FC-4CE7-B42B-01B58A67EFFA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kutya'!$G$290</c:f>
              <c:numCache>
                <c:formatCode>0.0</c:formatCode>
                <c:ptCount val="1"/>
                <c:pt idx="0">
                  <c:v>251.32036627403843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FC-4CE7-B42B-01B58A67EFFA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kutya'!$O$290</c:f>
              <c:numCache>
                <c:formatCode>0.0</c:formatCode>
                <c:ptCount val="1"/>
                <c:pt idx="0">
                  <c:v>253.9137351282051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FC-4CE7-B42B-01B58A67E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83104"/>
        <c:axId val="148487024"/>
      </c:barChart>
      <c:catAx>
        <c:axId val="14848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87024"/>
        <c:crosses val="autoZero"/>
        <c:auto val="1"/>
        <c:lblAlgn val="ctr"/>
        <c:lblOffset val="100"/>
        <c:noMultiLvlLbl val="0"/>
      </c:catAx>
      <c:valAx>
        <c:axId val="148487024"/>
        <c:scaling>
          <c:orientation val="minMax"/>
          <c:max val="3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QTc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8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QT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975-4795-B065-F9BBEC34D53D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kutya'!$E$103</c:f>
                <c:numCache>
                  <c:formatCode>General</c:formatCode>
                  <c:ptCount val="1"/>
                  <c:pt idx="0">
                    <c:v>0.17866711541666846</c:v>
                  </c:pt>
                </c:numCache>
              </c:numRef>
            </c:plus>
            <c:minus>
              <c:numRef>
                <c:f>'EKG variab 12 kutya'!$E$103</c:f>
                <c:numCache>
                  <c:formatCode>General</c:formatCode>
                  <c:ptCount val="1"/>
                  <c:pt idx="0">
                    <c:v>0.17866711541666846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kutya'!$E$101</c:f>
              <c:numCache>
                <c:formatCode>0.0</c:formatCode>
                <c:ptCount val="1"/>
                <c:pt idx="0">
                  <c:v>2.5143538627691653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75-4795-B065-F9BBEC34D53D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kutya'!$M$103</c:f>
                <c:numCache>
                  <c:formatCode>General</c:formatCode>
                  <c:ptCount val="1"/>
                  <c:pt idx="0">
                    <c:v>0.35020309109730613</c:v>
                  </c:pt>
                </c:numCache>
              </c:numRef>
            </c:plus>
            <c:minus>
              <c:numRef>
                <c:f>'EKG variab 12 kutya'!$M$103</c:f>
                <c:numCache>
                  <c:formatCode>General</c:formatCode>
                  <c:ptCount val="1"/>
                  <c:pt idx="0">
                    <c:v>0.35020309109730613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kutya'!$M$101</c:f>
              <c:numCache>
                <c:formatCode>0.0</c:formatCode>
                <c:ptCount val="1"/>
                <c:pt idx="0">
                  <c:v>3.5655228095991305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75-4795-B065-F9BBEC34D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82320"/>
        <c:axId val="148480752"/>
      </c:barChart>
      <c:catAx>
        <c:axId val="14848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80752"/>
        <c:crosses val="autoZero"/>
        <c:auto val="1"/>
        <c:lblAlgn val="ctr"/>
        <c:lblOffset val="100"/>
        <c:noMultiLvlLbl val="0"/>
      </c:catAx>
      <c:valAx>
        <c:axId val="148480752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QT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82320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QT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742-45FC-B058-F7A37EFCCBF0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kutya'!$E$39</c:f>
                <c:numCache>
                  <c:formatCode>General</c:formatCode>
                  <c:ptCount val="1"/>
                  <c:pt idx="0">
                    <c:v>0.50319778200276322</c:v>
                  </c:pt>
                </c:numCache>
              </c:numRef>
            </c:plus>
            <c:minus>
              <c:numRef>
                <c:f>'EKG variab 12 kutya'!$E$124</c:f>
                <c:numCache>
                  <c:formatCode>General</c:formatCode>
                  <c:ptCount val="1"/>
                  <c:pt idx="0">
                    <c:v>0.23048095916556488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kutya'!$E$122</c:f>
              <c:numCache>
                <c:formatCode>0.0</c:formatCode>
                <c:ptCount val="1"/>
                <c:pt idx="0">
                  <c:v>2.6065723721489111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42-45FC-B058-F7A37EFCCBF0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kutya'!$M$124</c:f>
                <c:numCache>
                  <c:formatCode>General</c:formatCode>
                  <c:ptCount val="1"/>
                  <c:pt idx="0">
                    <c:v>0.22896049610195282</c:v>
                  </c:pt>
                </c:numCache>
              </c:numRef>
            </c:plus>
            <c:minus>
              <c:numRef>
                <c:f>'EKG variab 12 kutya'!$M$124</c:f>
                <c:numCache>
                  <c:formatCode>General</c:formatCode>
                  <c:ptCount val="1"/>
                  <c:pt idx="0">
                    <c:v>0.22896049610195282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kutya'!$M$122</c:f>
              <c:numCache>
                <c:formatCode>0.0</c:formatCode>
                <c:ptCount val="1"/>
                <c:pt idx="0">
                  <c:v>2.5788773565524381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42-45FC-B058-F7A37EFCC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87808"/>
        <c:axId val="148479184"/>
      </c:barChart>
      <c:catAx>
        <c:axId val="14848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79184"/>
        <c:crosses val="autoZero"/>
        <c:auto val="1"/>
        <c:lblAlgn val="ctr"/>
        <c:lblOffset val="100"/>
        <c:noMultiLvlLbl val="0"/>
      </c:catAx>
      <c:valAx>
        <c:axId val="148479184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 QT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87808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QT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08F-4AF4-8CE1-706FC99FC07E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kutya'!$E$271</c:f>
                <c:numCache>
                  <c:formatCode>General</c:formatCode>
                  <c:ptCount val="1"/>
                  <c:pt idx="0">
                    <c:v>0.3670596044686455</c:v>
                  </c:pt>
                </c:numCache>
              </c:numRef>
            </c:plus>
            <c:minus>
              <c:numRef>
                <c:f>'EKG variab 12 kutya'!$E$271</c:f>
                <c:numCache>
                  <c:formatCode>General</c:formatCode>
                  <c:ptCount val="1"/>
                  <c:pt idx="0">
                    <c:v>0.3670596044686455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kutya'!$E$269</c:f>
              <c:numCache>
                <c:formatCode>0.0</c:formatCode>
                <c:ptCount val="1"/>
                <c:pt idx="0">
                  <c:v>3.5176409314536747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8F-4AF4-8CE1-706FC99FC07E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kutya'!$M$271</c:f>
                <c:numCache>
                  <c:formatCode>General</c:formatCode>
                  <c:ptCount val="1"/>
                  <c:pt idx="0">
                    <c:v>0.49264605362677988</c:v>
                  </c:pt>
                </c:numCache>
              </c:numRef>
            </c:plus>
            <c:minus>
              <c:numRef>
                <c:f>'EKG variab 12 kutya'!$M$271</c:f>
                <c:numCache>
                  <c:formatCode>General</c:formatCode>
                  <c:ptCount val="1"/>
                  <c:pt idx="0">
                    <c:v>0.49264605362677988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kutya'!$M$269</c:f>
              <c:numCache>
                <c:formatCode>0.0</c:formatCode>
                <c:ptCount val="1"/>
                <c:pt idx="0">
                  <c:v>4.5499375091099408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8F-4AF4-8CE1-706FC99FC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78792"/>
        <c:axId val="148476048"/>
      </c:barChart>
      <c:catAx>
        <c:axId val="148478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76048"/>
        <c:crosses val="autoZero"/>
        <c:auto val="1"/>
        <c:lblAlgn val="ctr"/>
        <c:lblOffset val="100"/>
        <c:noMultiLvlLbl val="0"/>
      </c:catAx>
      <c:valAx>
        <c:axId val="148476048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QT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78792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'DOFETILIDE' STV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QT</a:t>
            </a: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at 0th and at 16th week in the SEDENTARY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C9-4BAB-84A4-880A9381E44E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kutya'!$E$292</c:f>
                <c:numCache>
                  <c:formatCode>General</c:formatCode>
                  <c:ptCount val="1"/>
                  <c:pt idx="0">
                    <c:v>0.21749544198027956</c:v>
                  </c:pt>
                </c:numCache>
              </c:numRef>
            </c:plus>
            <c:minus>
              <c:numRef>
                <c:f>'EKG variab 12 kutya'!$E$292</c:f>
                <c:numCache>
                  <c:formatCode>General</c:formatCode>
                  <c:ptCount val="1"/>
                  <c:pt idx="0">
                    <c:v>0.21749544198027956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kutya'!$E$290</c:f>
              <c:numCache>
                <c:formatCode>0.0</c:formatCode>
                <c:ptCount val="1"/>
                <c:pt idx="0">
                  <c:v>3.6933071064849865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9-4BAB-84A4-880A9381E44E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kutya'!$M$292</c:f>
                <c:numCache>
                  <c:formatCode>General</c:formatCode>
                  <c:ptCount val="1"/>
                  <c:pt idx="0">
                    <c:v>0.24548950339118825</c:v>
                  </c:pt>
                </c:numCache>
              </c:numRef>
            </c:plus>
            <c:minus>
              <c:numRef>
                <c:f>'EKG variab 12 kutya'!$M$292</c:f>
                <c:numCache>
                  <c:formatCode>General</c:formatCode>
                  <c:ptCount val="1"/>
                  <c:pt idx="0">
                    <c:v>0.24548950339118825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kutya'!$M$290</c:f>
              <c:numCache>
                <c:formatCode>0.0</c:formatCode>
                <c:ptCount val="1"/>
                <c:pt idx="0">
                  <c:v>3.6059499562258974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C9-4BAB-84A4-880A9381E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76440"/>
        <c:axId val="148481536"/>
      </c:barChart>
      <c:catAx>
        <c:axId val="148476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81536"/>
        <c:crosses val="autoZero"/>
        <c:auto val="1"/>
        <c:lblAlgn val="ctr"/>
        <c:lblOffset val="100"/>
        <c:noMultiLvlLbl val="0"/>
      </c:catAx>
      <c:valAx>
        <c:axId val="148481536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STV QT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76440"/>
        <c:crosses val="autoZero"/>
        <c:crossBetween val="between"/>
        <c:majorUnit val="2"/>
        <c:min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hu-HU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Mean PQ values</a:t>
            </a:r>
            <a:r>
              <a:rPr lang="hu-HU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before and after 16-week training in the TRAINED animals</a:t>
            </a:r>
            <a:endParaRPr lang="hu-HU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0th week (n=12)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009-4BD7-8773-B87FCB49F8FA}"/>
              </c:ext>
            </c:extLst>
          </c:dPt>
          <c:errBars>
            <c:errBarType val="plus"/>
            <c:errValType val="cust"/>
            <c:noEndCap val="0"/>
            <c:plus>
              <c:numRef>
                <c:f>'EKG variab 12 kutya'!$G$103</c:f>
                <c:numCache>
                  <c:formatCode>General</c:formatCode>
                  <c:ptCount val="1"/>
                  <c:pt idx="0">
                    <c:v>2.7893912189858399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kutya'!$D$16</c:f>
              <c:numCache>
                <c:formatCode>0.0</c:formatCode>
                <c:ptCount val="1"/>
                <c:pt idx="0">
                  <c:v>98.328333333333319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09-4BD7-8773-B87FCB49F8FA}"/>
            </c:ext>
          </c:extLst>
        </c:ser>
        <c:ser>
          <c:idx val="1"/>
          <c:order val="1"/>
          <c:tx>
            <c:v>16th week (n=12)</c:v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'EKG variab 12 kutya'!$O$103</c:f>
                <c:numCache>
                  <c:formatCode>General</c:formatCode>
                  <c:ptCount val="1"/>
                  <c:pt idx="0">
                    <c:v>3.391194463255232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'EKG variab 12 kutya'!$L$16</c:f>
              <c:numCache>
                <c:formatCode>0.0</c:formatCode>
                <c:ptCount val="1"/>
                <c:pt idx="0">
                  <c:v>110.68296626984129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09-4BD7-8773-B87FCB49F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148477616"/>
        <c:axId val="148487416"/>
      </c:barChart>
      <c:catAx>
        <c:axId val="14847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8487416"/>
        <c:crosses val="autoZero"/>
        <c:auto val="1"/>
        <c:lblAlgn val="ctr"/>
        <c:lblOffset val="100"/>
        <c:noMultiLvlLbl val="0"/>
      </c:catAx>
      <c:valAx>
        <c:axId val="148487416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Mean</a:t>
                </a:r>
                <a:r>
                  <a:rPr lang="hu-HU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PQ</a:t>
                </a:r>
                <a:r>
                  <a:rPr lang="hu-HU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hu-HU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hu-HU"/>
          </a:p>
        </c:txPr>
        <c:crossAx val="1484776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11906</xdr:colOff>
      <xdr:row>87</xdr:row>
      <xdr:rowOff>47228</xdr:rowOff>
    </xdr:from>
    <xdr:to>
      <xdr:col>21</xdr:col>
      <xdr:colOff>119063</xdr:colOff>
      <xdr:row>105</xdr:row>
      <xdr:rowOff>154383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119063</xdr:colOff>
      <xdr:row>87</xdr:row>
      <xdr:rowOff>31750</xdr:rowOff>
    </xdr:from>
    <xdr:to>
      <xdr:col>26</xdr:col>
      <xdr:colOff>226219</xdr:colOff>
      <xdr:row>105</xdr:row>
      <xdr:rowOff>138905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587375</xdr:colOff>
      <xdr:row>256</xdr:row>
      <xdr:rowOff>15478</xdr:rowOff>
    </xdr:from>
    <xdr:to>
      <xdr:col>21</xdr:col>
      <xdr:colOff>91282</xdr:colOff>
      <xdr:row>274</xdr:row>
      <xdr:rowOff>142875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91282</xdr:colOff>
      <xdr:row>256</xdr:row>
      <xdr:rowOff>0</xdr:rowOff>
    </xdr:from>
    <xdr:to>
      <xdr:col>26</xdr:col>
      <xdr:colOff>198438</xdr:colOff>
      <xdr:row>274</xdr:row>
      <xdr:rowOff>127397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0</xdr:colOff>
      <xdr:row>86</xdr:row>
      <xdr:rowOff>190103</xdr:rowOff>
    </xdr:from>
    <xdr:to>
      <xdr:col>33</xdr:col>
      <xdr:colOff>107157</xdr:colOff>
      <xdr:row>105</xdr:row>
      <xdr:rowOff>154384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107157</xdr:colOff>
      <xdr:row>86</xdr:row>
      <xdr:rowOff>174625</xdr:rowOff>
    </xdr:from>
    <xdr:to>
      <xdr:col>38</xdr:col>
      <xdr:colOff>214313</xdr:colOff>
      <xdr:row>105</xdr:row>
      <xdr:rowOff>138906</xdr:rowOff>
    </xdr:to>
    <xdr:graphicFrame macro="">
      <xdr:nvGraphicFramePr>
        <xdr:cNvPr id="9" name="Diagra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587375</xdr:colOff>
      <xdr:row>256</xdr:row>
      <xdr:rowOff>15478</xdr:rowOff>
    </xdr:from>
    <xdr:to>
      <xdr:col>33</xdr:col>
      <xdr:colOff>91282</xdr:colOff>
      <xdr:row>274</xdr:row>
      <xdr:rowOff>142875</xdr:rowOff>
    </xdr:to>
    <xdr:graphicFrame macro="">
      <xdr:nvGraphicFramePr>
        <xdr:cNvPr id="10" name="Diagra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91282</xdr:colOff>
      <xdr:row>256</xdr:row>
      <xdr:rowOff>0</xdr:rowOff>
    </xdr:from>
    <xdr:to>
      <xdr:col>38</xdr:col>
      <xdr:colOff>198438</xdr:colOff>
      <xdr:row>274</xdr:row>
      <xdr:rowOff>127397</xdr:rowOff>
    </xdr:to>
    <xdr:graphicFrame macro="">
      <xdr:nvGraphicFramePr>
        <xdr:cNvPr id="11" name="Diagra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0</xdr:colOff>
      <xdr:row>1</xdr:row>
      <xdr:rowOff>15478</xdr:rowOff>
    </xdr:from>
    <xdr:to>
      <xdr:col>19</xdr:col>
      <xdr:colOff>107156</xdr:colOff>
      <xdr:row>17</xdr:row>
      <xdr:rowOff>170259</xdr:rowOff>
    </xdr:to>
    <xdr:graphicFrame macro="">
      <xdr:nvGraphicFramePr>
        <xdr:cNvPr id="12" name="Diagra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107156</xdr:colOff>
      <xdr:row>1</xdr:row>
      <xdr:rowOff>0</xdr:rowOff>
    </xdr:from>
    <xdr:to>
      <xdr:col>24</xdr:col>
      <xdr:colOff>214312</xdr:colOff>
      <xdr:row>17</xdr:row>
      <xdr:rowOff>154781</xdr:rowOff>
    </xdr:to>
    <xdr:graphicFrame macro="">
      <xdr:nvGraphicFramePr>
        <xdr:cNvPr id="13" name="Diagra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25</xdr:col>
      <xdr:colOff>38100</xdr:colOff>
      <xdr:row>0</xdr:row>
      <xdr:rowOff>148828</xdr:rowOff>
    </xdr:from>
    <xdr:to>
      <xdr:col>30</xdr:col>
      <xdr:colOff>145256</xdr:colOff>
      <xdr:row>17</xdr:row>
      <xdr:rowOff>113109</xdr:rowOff>
    </xdr:to>
    <xdr:graphicFrame macro="">
      <xdr:nvGraphicFramePr>
        <xdr:cNvPr id="14" name="Diagra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30</xdr:col>
      <xdr:colOff>145256</xdr:colOff>
      <xdr:row>0</xdr:row>
      <xdr:rowOff>133350</xdr:rowOff>
    </xdr:from>
    <xdr:to>
      <xdr:col>35</xdr:col>
      <xdr:colOff>252412</xdr:colOff>
      <xdr:row>17</xdr:row>
      <xdr:rowOff>97631</xdr:rowOff>
    </xdr:to>
    <xdr:graphicFrame macro="">
      <xdr:nvGraphicFramePr>
        <xdr:cNvPr id="15" name="Diagra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27215</xdr:colOff>
      <xdr:row>44</xdr:row>
      <xdr:rowOff>6406</xdr:rowOff>
    </xdr:from>
    <xdr:to>
      <xdr:col>19</xdr:col>
      <xdr:colOff>134371</xdr:colOff>
      <xdr:row>60</xdr:row>
      <xdr:rowOff>161187</xdr:rowOff>
    </xdr:to>
    <xdr:graphicFrame macro="">
      <xdr:nvGraphicFramePr>
        <xdr:cNvPr id="16" name="Diagra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19</xdr:col>
      <xdr:colOff>134371</xdr:colOff>
      <xdr:row>43</xdr:row>
      <xdr:rowOff>181428</xdr:rowOff>
    </xdr:from>
    <xdr:to>
      <xdr:col>24</xdr:col>
      <xdr:colOff>241527</xdr:colOff>
      <xdr:row>60</xdr:row>
      <xdr:rowOff>145709</xdr:rowOff>
    </xdr:to>
    <xdr:graphicFrame macro="">
      <xdr:nvGraphicFramePr>
        <xdr:cNvPr id="17" name="Diagra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25</xdr:col>
      <xdr:colOff>27215</xdr:colOff>
      <xdr:row>44</xdr:row>
      <xdr:rowOff>6406</xdr:rowOff>
    </xdr:from>
    <xdr:to>
      <xdr:col>30</xdr:col>
      <xdr:colOff>134371</xdr:colOff>
      <xdr:row>60</xdr:row>
      <xdr:rowOff>161187</xdr:rowOff>
    </xdr:to>
    <xdr:graphicFrame macro="">
      <xdr:nvGraphicFramePr>
        <xdr:cNvPr id="18" name="Diagra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30</xdr:col>
      <xdr:colOff>134371</xdr:colOff>
      <xdr:row>43</xdr:row>
      <xdr:rowOff>181428</xdr:rowOff>
    </xdr:from>
    <xdr:to>
      <xdr:col>35</xdr:col>
      <xdr:colOff>241527</xdr:colOff>
      <xdr:row>60</xdr:row>
      <xdr:rowOff>145709</xdr:rowOff>
    </xdr:to>
    <xdr:graphicFrame macro="">
      <xdr:nvGraphicFramePr>
        <xdr:cNvPr id="19" name="Diagra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42</xdr:col>
      <xdr:colOff>11906</xdr:colOff>
      <xdr:row>120</xdr:row>
      <xdr:rowOff>190499</xdr:rowOff>
    </xdr:from>
    <xdr:to>
      <xdr:col>47</xdr:col>
      <xdr:colOff>119063</xdr:colOff>
      <xdr:row>138</xdr:row>
      <xdr:rowOff>79374</xdr:rowOff>
    </xdr:to>
    <xdr:graphicFrame macro="">
      <xdr:nvGraphicFramePr>
        <xdr:cNvPr id="22" name="Diagra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47</xdr:col>
      <xdr:colOff>119063</xdr:colOff>
      <xdr:row>120</xdr:row>
      <xdr:rowOff>190499</xdr:rowOff>
    </xdr:from>
    <xdr:to>
      <xdr:col>52</xdr:col>
      <xdr:colOff>226219</xdr:colOff>
      <xdr:row>138</xdr:row>
      <xdr:rowOff>79374</xdr:rowOff>
    </xdr:to>
    <xdr:graphicFrame macro="">
      <xdr:nvGraphicFramePr>
        <xdr:cNvPr id="23" name="Diagra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41</xdr:col>
      <xdr:colOff>587375</xdr:colOff>
      <xdr:row>141</xdr:row>
      <xdr:rowOff>15480</xdr:rowOff>
    </xdr:from>
    <xdr:to>
      <xdr:col>47</xdr:col>
      <xdr:colOff>91282</xdr:colOff>
      <xdr:row>157</xdr:row>
      <xdr:rowOff>190104</xdr:rowOff>
    </xdr:to>
    <xdr:graphicFrame macro="">
      <xdr:nvGraphicFramePr>
        <xdr:cNvPr id="24" name="Diagra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47</xdr:col>
      <xdr:colOff>91282</xdr:colOff>
      <xdr:row>141</xdr:row>
      <xdr:rowOff>2</xdr:rowOff>
    </xdr:from>
    <xdr:to>
      <xdr:col>52</xdr:col>
      <xdr:colOff>198438</xdr:colOff>
      <xdr:row>157</xdr:row>
      <xdr:rowOff>174626</xdr:rowOff>
    </xdr:to>
    <xdr:graphicFrame macro="">
      <xdr:nvGraphicFramePr>
        <xdr:cNvPr id="25" name="Diagra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53</xdr:col>
      <xdr:colOff>555625</xdr:colOff>
      <xdr:row>121</xdr:row>
      <xdr:rowOff>47624</xdr:rowOff>
    </xdr:from>
    <xdr:to>
      <xdr:col>59</xdr:col>
      <xdr:colOff>59532</xdr:colOff>
      <xdr:row>138</xdr:row>
      <xdr:rowOff>126999</xdr:rowOff>
    </xdr:to>
    <xdr:graphicFrame macro="">
      <xdr:nvGraphicFramePr>
        <xdr:cNvPr id="26" name="Diagra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59</xdr:col>
      <xdr:colOff>59532</xdr:colOff>
      <xdr:row>121</xdr:row>
      <xdr:rowOff>47624</xdr:rowOff>
    </xdr:from>
    <xdr:to>
      <xdr:col>64</xdr:col>
      <xdr:colOff>166688</xdr:colOff>
      <xdr:row>138</xdr:row>
      <xdr:rowOff>126999</xdr:rowOff>
    </xdr:to>
    <xdr:graphicFrame macro="">
      <xdr:nvGraphicFramePr>
        <xdr:cNvPr id="27" name="Diagra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16</xdr:col>
      <xdr:colOff>15875</xdr:colOff>
      <xdr:row>133</xdr:row>
      <xdr:rowOff>78978</xdr:rowOff>
    </xdr:from>
    <xdr:to>
      <xdr:col>21</xdr:col>
      <xdr:colOff>123031</xdr:colOff>
      <xdr:row>152</xdr:row>
      <xdr:rowOff>63103</xdr:rowOff>
    </xdr:to>
    <xdr:graphicFrame macro="">
      <xdr:nvGraphicFramePr>
        <xdr:cNvPr id="28" name="Diagra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21</xdr:col>
      <xdr:colOff>123031</xdr:colOff>
      <xdr:row>133</xdr:row>
      <xdr:rowOff>63500</xdr:rowOff>
    </xdr:from>
    <xdr:to>
      <xdr:col>26</xdr:col>
      <xdr:colOff>230187</xdr:colOff>
      <xdr:row>152</xdr:row>
      <xdr:rowOff>47625</xdr:rowOff>
    </xdr:to>
    <xdr:graphicFrame macro="">
      <xdr:nvGraphicFramePr>
        <xdr:cNvPr id="29" name="Diagra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27</xdr:col>
      <xdr:colOff>15875</xdr:colOff>
      <xdr:row>133</xdr:row>
      <xdr:rowOff>78978</xdr:rowOff>
    </xdr:from>
    <xdr:to>
      <xdr:col>32</xdr:col>
      <xdr:colOff>123032</xdr:colOff>
      <xdr:row>152</xdr:row>
      <xdr:rowOff>63103</xdr:rowOff>
    </xdr:to>
    <xdr:graphicFrame macro="">
      <xdr:nvGraphicFramePr>
        <xdr:cNvPr id="30" name="Diagram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32</xdr:col>
      <xdr:colOff>123032</xdr:colOff>
      <xdr:row>133</xdr:row>
      <xdr:rowOff>63500</xdr:rowOff>
    </xdr:from>
    <xdr:to>
      <xdr:col>37</xdr:col>
      <xdr:colOff>230187</xdr:colOff>
      <xdr:row>152</xdr:row>
      <xdr:rowOff>47625</xdr:rowOff>
    </xdr:to>
    <xdr:graphicFrame macro="">
      <xdr:nvGraphicFramePr>
        <xdr:cNvPr id="31" name="Diagram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16</xdr:col>
      <xdr:colOff>15875</xdr:colOff>
      <xdr:row>107</xdr:row>
      <xdr:rowOff>174228</xdr:rowOff>
    </xdr:from>
    <xdr:to>
      <xdr:col>21</xdr:col>
      <xdr:colOff>123032</xdr:colOff>
      <xdr:row>126</xdr:row>
      <xdr:rowOff>111125</xdr:rowOff>
    </xdr:to>
    <xdr:graphicFrame macro="">
      <xdr:nvGraphicFramePr>
        <xdr:cNvPr id="36" name="Diagram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21</xdr:col>
      <xdr:colOff>123032</xdr:colOff>
      <xdr:row>107</xdr:row>
      <xdr:rowOff>158750</xdr:rowOff>
    </xdr:from>
    <xdr:to>
      <xdr:col>26</xdr:col>
      <xdr:colOff>230188</xdr:colOff>
      <xdr:row>126</xdr:row>
      <xdr:rowOff>95647</xdr:rowOff>
    </xdr:to>
    <xdr:graphicFrame macro="">
      <xdr:nvGraphicFramePr>
        <xdr:cNvPr id="37" name="Diagra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28</xdr:col>
      <xdr:colOff>15875</xdr:colOff>
      <xdr:row>107</xdr:row>
      <xdr:rowOff>174228</xdr:rowOff>
    </xdr:from>
    <xdr:to>
      <xdr:col>33</xdr:col>
      <xdr:colOff>123032</xdr:colOff>
      <xdr:row>126</xdr:row>
      <xdr:rowOff>111125</xdr:rowOff>
    </xdr:to>
    <xdr:graphicFrame macro="">
      <xdr:nvGraphicFramePr>
        <xdr:cNvPr id="38" name="Diagram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33</xdr:col>
      <xdr:colOff>123032</xdr:colOff>
      <xdr:row>107</xdr:row>
      <xdr:rowOff>158750</xdr:rowOff>
    </xdr:from>
    <xdr:to>
      <xdr:col>38</xdr:col>
      <xdr:colOff>230188</xdr:colOff>
      <xdr:row>126</xdr:row>
      <xdr:rowOff>95647</xdr:rowOff>
    </xdr:to>
    <xdr:graphicFrame macro="">
      <xdr:nvGraphicFramePr>
        <xdr:cNvPr id="39" name="Diagra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38"/>
  <sheetViews>
    <sheetView topLeftCell="A141" zoomScale="60" zoomScaleNormal="60" workbookViewId="0">
      <selection activeCell="U163" sqref="U163"/>
    </sheetView>
  </sheetViews>
  <sheetFormatPr defaultRowHeight="15" x14ac:dyDescent="0.25"/>
  <sheetData>
    <row r="1" spans="1:18" x14ac:dyDescent="0.25">
      <c r="A1" s="58" t="s">
        <v>25</v>
      </c>
      <c r="B1" s="58"/>
      <c r="C1" s="58"/>
      <c r="D1" s="58"/>
      <c r="E1" s="58"/>
      <c r="F1" s="58"/>
      <c r="G1" s="58"/>
      <c r="H1" s="58"/>
    </row>
    <row r="2" spans="1:18" x14ac:dyDescent="0.25">
      <c r="A2" s="16" t="s">
        <v>16</v>
      </c>
      <c r="D2" s="59" t="s">
        <v>13</v>
      </c>
      <c r="E2" s="59"/>
      <c r="I2" s="16" t="s">
        <v>17</v>
      </c>
      <c r="L2" s="59" t="s">
        <v>13</v>
      </c>
      <c r="M2" s="59"/>
    </row>
    <row r="3" spans="1:18" x14ac:dyDescent="0.25">
      <c r="D3" s="36" t="s">
        <v>7</v>
      </c>
      <c r="E3" s="36" t="s">
        <v>8</v>
      </c>
      <c r="L3" s="36" t="s">
        <v>7</v>
      </c>
      <c r="M3" s="36" t="s">
        <v>8</v>
      </c>
    </row>
    <row r="4" spans="1:18" x14ac:dyDescent="0.25">
      <c r="A4" t="s">
        <v>9</v>
      </c>
      <c r="B4" t="s">
        <v>14</v>
      </c>
      <c r="C4" s="1">
        <v>1</v>
      </c>
      <c r="D4" s="4">
        <v>103.00249999999997</v>
      </c>
      <c r="E4" s="4">
        <v>2.3511300474452699</v>
      </c>
      <c r="I4" t="s">
        <v>9</v>
      </c>
      <c r="J4" t="s">
        <v>14</v>
      </c>
      <c r="K4" s="1">
        <v>1</v>
      </c>
      <c r="L4" s="4">
        <v>109.95249999999999</v>
      </c>
      <c r="M4" s="4">
        <v>3.2880465325174466</v>
      </c>
      <c r="O4" s="4"/>
      <c r="P4" s="4"/>
      <c r="Q4" s="4"/>
      <c r="R4" s="4"/>
    </row>
    <row r="5" spans="1:18" x14ac:dyDescent="0.25">
      <c r="B5" t="s">
        <v>14</v>
      </c>
      <c r="C5" s="1">
        <v>4</v>
      </c>
      <c r="D5" s="22">
        <v>81.172500000000014</v>
      </c>
      <c r="E5" s="4">
        <v>3.0776822651144484</v>
      </c>
      <c r="J5" t="s">
        <v>14</v>
      </c>
      <c r="K5" s="1">
        <v>4</v>
      </c>
      <c r="L5" s="22">
        <v>84.572499999999991</v>
      </c>
      <c r="M5" s="4">
        <v>2.7294321753800737</v>
      </c>
      <c r="O5" s="4"/>
      <c r="P5" s="4"/>
      <c r="Q5" s="4"/>
      <c r="R5" s="4"/>
    </row>
    <row r="6" spans="1:18" x14ac:dyDescent="0.25">
      <c r="B6" t="s">
        <v>14</v>
      </c>
      <c r="C6" s="1">
        <v>10</v>
      </c>
      <c r="D6" s="22">
        <v>87.032500000000013</v>
      </c>
      <c r="E6" s="4">
        <v>2.5809397513308978</v>
      </c>
      <c r="J6" t="s">
        <v>14</v>
      </c>
      <c r="K6" s="27">
        <v>10</v>
      </c>
      <c r="L6" s="4">
        <v>98.988095238095198</v>
      </c>
      <c r="M6" s="4">
        <v>3.0927503739040176</v>
      </c>
      <c r="O6" s="4"/>
      <c r="P6" s="4"/>
      <c r="Q6" s="4"/>
      <c r="R6" s="4"/>
    </row>
    <row r="7" spans="1:18" x14ac:dyDescent="0.25">
      <c r="B7" t="s">
        <v>14</v>
      </c>
      <c r="C7" s="1">
        <v>7</v>
      </c>
      <c r="D7" s="4">
        <v>97.140000000000015</v>
      </c>
      <c r="E7" s="4">
        <v>3.3534539097772025</v>
      </c>
      <c r="J7" t="s">
        <v>14</v>
      </c>
      <c r="K7" s="1">
        <v>7</v>
      </c>
      <c r="L7" s="4">
        <v>118.325</v>
      </c>
      <c r="M7" s="4">
        <v>5.0186903794715203</v>
      </c>
      <c r="O7" s="4"/>
      <c r="P7" s="4"/>
      <c r="Q7" s="4"/>
      <c r="R7" s="4"/>
    </row>
    <row r="8" spans="1:18" x14ac:dyDescent="0.25">
      <c r="B8" t="s">
        <v>14</v>
      </c>
      <c r="C8" s="1">
        <v>8</v>
      </c>
      <c r="D8" s="4">
        <v>108.32250000000002</v>
      </c>
      <c r="E8" s="4">
        <v>4.8224682476922549</v>
      </c>
      <c r="J8" t="s">
        <v>14</v>
      </c>
      <c r="K8" s="1">
        <v>8</v>
      </c>
      <c r="L8" s="4">
        <v>110.94250000000002</v>
      </c>
      <c r="M8" s="4">
        <v>6.0740472503924385</v>
      </c>
      <c r="O8" s="4"/>
      <c r="P8" s="4"/>
      <c r="Q8" s="4"/>
      <c r="R8" s="4"/>
    </row>
    <row r="9" spans="1:18" x14ac:dyDescent="0.25">
      <c r="B9" t="s">
        <v>14</v>
      </c>
      <c r="C9" s="3">
        <v>9</v>
      </c>
      <c r="D9" s="6">
        <v>99.59499999999997</v>
      </c>
      <c r="E9" s="6">
        <v>3.4489133252373851</v>
      </c>
      <c r="J9" t="s">
        <v>14</v>
      </c>
      <c r="K9" s="3">
        <v>9</v>
      </c>
      <c r="L9" s="6">
        <v>107.24000000000001</v>
      </c>
      <c r="M9" s="6">
        <v>5.2644099859338471</v>
      </c>
      <c r="O9" s="4"/>
      <c r="P9" s="4"/>
      <c r="Q9" s="4"/>
      <c r="R9" s="4"/>
    </row>
    <row r="10" spans="1:18" x14ac:dyDescent="0.25">
      <c r="B10" t="s">
        <v>14</v>
      </c>
      <c r="C10" s="18">
        <v>13</v>
      </c>
      <c r="D10" s="22">
        <v>94.850000000000009</v>
      </c>
      <c r="E10" s="22">
        <v>3.116573138079707</v>
      </c>
      <c r="J10" t="s">
        <v>14</v>
      </c>
      <c r="K10" s="18">
        <v>13</v>
      </c>
      <c r="L10" s="22">
        <v>99.650000000000034</v>
      </c>
      <c r="M10" s="22">
        <v>3.9757078772213661</v>
      </c>
      <c r="O10" s="4"/>
      <c r="P10" s="4"/>
      <c r="Q10" s="4"/>
      <c r="R10" s="4"/>
    </row>
    <row r="11" spans="1:18" x14ac:dyDescent="0.25">
      <c r="B11" t="s">
        <v>14</v>
      </c>
      <c r="C11" s="18">
        <v>14</v>
      </c>
      <c r="D11" s="22">
        <v>93.842500000000001</v>
      </c>
      <c r="E11" s="22">
        <v>3.3728993462598318</v>
      </c>
      <c r="J11" t="s">
        <v>14</v>
      </c>
      <c r="K11" s="18">
        <v>14</v>
      </c>
      <c r="L11" s="22">
        <v>109.86250000000003</v>
      </c>
      <c r="M11" s="22">
        <v>5.1141497949317039</v>
      </c>
      <c r="O11" s="4"/>
      <c r="P11" s="4"/>
      <c r="Q11" s="4"/>
      <c r="R11" s="4"/>
    </row>
    <row r="12" spans="1:18" x14ac:dyDescent="0.25">
      <c r="B12" t="s">
        <v>14</v>
      </c>
      <c r="C12" s="18">
        <v>18</v>
      </c>
      <c r="D12" s="22">
        <v>88.794999999999987</v>
      </c>
      <c r="E12" s="22">
        <v>2.7029156710855777</v>
      </c>
      <c r="J12" t="s">
        <v>14</v>
      </c>
      <c r="K12" s="18">
        <v>18</v>
      </c>
      <c r="L12" s="22">
        <v>113.33</v>
      </c>
      <c r="M12" s="22">
        <v>4.6333171837248477</v>
      </c>
      <c r="O12" s="4"/>
      <c r="P12" s="4"/>
      <c r="Q12" s="4"/>
      <c r="R12" s="4"/>
    </row>
    <row r="13" spans="1:18" x14ac:dyDescent="0.25">
      <c r="B13" t="s">
        <v>14</v>
      </c>
      <c r="C13" s="18">
        <v>19</v>
      </c>
      <c r="D13" s="22">
        <v>105.24999999999997</v>
      </c>
      <c r="E13" s="22">
        <v>2.9999005191839285</v>
      </c>
      <c r="J13" t="s">
        <v>14</v>
      </c>
      <c r="K13" s="18">
        <v>19</v>
      </c>
      <c r="L13" s="22">
        <v>122.31999999999996</v>
      </c>
      <c r="M13" s="22">
        <v>5.4075991091241224</v>
      </c>
      <c r="O13" s="4"/>
      <c r="P13" s="4"/>
      <c r="Q13" s="4"/>
      <c r="R13" s="4"/>
    </row>
    <row r="14" spans="1:18" x14ac:dyDescent="0.25">
      <c r="B14" t="s">
        <v>14</v>
      </c>
      <c r="C14" s="18">
        <v>23</v>
      </c>
      <c r="D14" s="22">
        <v>104.74250000000002</v>
      </c>
      <c r="E14" s="22">
        <v>4.4370950519455867</v>
      </c>
      <c r="J14" t="s">
        <v>14</v>
      </c>
      <c r="K14" s="18">
        <v>23</v>
      </c>
      <c r="L14" s="22">
        <v>129.3125</v>
      </c>
      <c r="M14" s="22">
        <v>9.2317209701286203</v>
      </c>
      <c r="O14" s="4"/>
      <c r="P14" s="4"/>
      <c r="Q14" s="4"/>
      <c r="R14" s="4"/>
    </row>
    <row r="15" spans="1:18" x14ac:dyDescent="0.25">
      <c r="B15" s="13" t="s">
        <v>14</v>
      </c>
      <c r="C15" s="3">
        <v>24</v>
      </c>
      <c r="D15" s="6">
        <v>116.19499999999998</v>
      </c>
      <c r="E15" s="6">
        <v>2.1372302461363408</v>
      </c>
      <c r="J15" s="13" t="s">
        <v>14</v>
      </c>
      <c r="K15" s="3">
        <v>24</v>
      </c>
      <c r="L15" s="6">
        <v>123.7</v>
      </c>
      <c r="M15" s="6">
        <v>2.8284271247461898</v>
      </c>
    </row>
    <row r="16" spans="1:18" x14ac:dyDescent="0.25">
      <c r="C16" s="18" t="s">
        <v>1</v>
      </c>
      <c r="D16" s="4">
        <f>AVERAGE(D4:D15)</f>
        <v>98.328333333333319</v>
      </c>
      <c r="E16" s="4">
        <f>AVERAGE(E4:E15)</f>
        <v>3.2001001266073694</v>
      </c>
      <c r="K16" s="18" t="s">
        <v>1</v>
      </c>
      <c r="L16" s="4">
        <f>AVERAGE(L4:L15)</f>
        <v>110.68296626984129</v>
      </c>
      <c r="M16" s="4">
        <f>AVERAGE(M4:M15)</f>
        <v>4.7215248964563497</v>
      </c>
    </row>
    <row r="17" spans="1:13" x14ac:dyDescent="0.25">
      <c r="C17" s="18" t="s">
        <v>2</v>
      </c>
      <c r="D17" s="4">
        <f>STDEV(D4:D15)</f>
        <v>9.8996830948666101</v>
      </c>
      <c r="E17" s="4">
        <f>STDEV(E4:E15)</f>
        <v>0.78743294267165664</v>
      </c>
      <c r="K17" s="18" t="s">
        <v>2</v>
      </c>
      <c r="L17" s="4">
        <f>STDEV(L4:L15)</f>
        <v>12.324077091119106</v>
      </c>
      <c r="M17" s="4">
        <f>STDEV(M4:M15)</f>
        <v>1.8091462551136741</v>
      </c>
    </row>
    <row r="18" spans="1:13" x14ac:dyDescent="0.25">
      <c r="C18" s="18" t="s">
        <v>3</v>
      </c>
      <c r="D18" s="4">
        <f t="shared" ref="D18:E18" si="0">D17/SQRT(D19)</f>
        <v>2.8577923498566125</v>
      </c>
      <c r="E18" s="4">
        <f t="shared" si="0"/>
        <v>0.22731231071013008</v>
      </c>
      <c r="K18" s="18" t="s">
        <v>3</v>
      </c>
      <c r="L18" s="4">
        <f t="shared" ref="L18:M18" si="1">L17/SQRT(L19)</f>
        <v>3.5576546130356581</v>
      </c>
      <c r="M18" s="4">
        <f t="shared" si="1"/>
        <v>0.52225553869664154</v>
      </c>
    </row>
    <row r="19" spans="1:13" x14ac:dyDescent="0.25">
      <c r="C19" s="19" t="s">
        <v>6</v>
      </c>
      <c r="D19" s="2">
        <f>COUNT(D4:D15)</f>
        <v>12</v>
      </c>
      <c r="E19" s="2">
        <f>COUNT(E4:E15)</f>
        <v>12</v>
      </c>
      <c r="K19" s="19" t="s">
        <v>6</v>
      </c>
      <c r="L19" s="2">
        <f>COUNT(L4:L15)</f>
        <v>12</v>
      </c>
      <c r="M19" s="2">
        <f>COUNT(M4:M15)</f>
        <v>12</v>
      </c>
    </row>
    <row r="20" spans="1:13" x14ac:dyDescent="0.25">
      <c r="C20" s="19"/>
      <c r="D20" s="2"/>
      <c r="E20" s="2"/>
      <c r="K20" s="19"/>
      <c r="L20" s="2"/>
      <c r="M20" s="2"/>
    </row>
    <row r="21" spans="1:13" x14ac:dyDescent="0.25">
      <c r="B21" t="s">
        <v>21</v>
      </c>
      <c r="C21" s="19"/>
      <c r="D21" s="12">
        <f>_xlfn.T.TEST(D4:D9,L4:L9,2,1)</f>
        <v>2.4020952690449814E-2</v>
      </c>
      <c r="E21" s="12">
        <f>_xlfn.T.TEST(E4:E9,M4:M9,2,1)</f>
        <v>3.1359881833340646E-2</v>
      </c>
      <c r="K21" s="19"/>
      <c r="L21" s="2"/>
      <c r="M21" s="2"/>
    </row>
    <row r="22" spans="1:13" x14ac:dyDescent="0.25">
      <c r="B22" t="s">
        <v>35</v>
      </c>
      <c r="C22" s="19"/>
      <c r="D22" s="12">
        <f>_xlfn.T.TEST(D4:D15,L4:L15,2,1)</f>
        <v>2.5390578758274182E-4</v>
      </c>
      <c r="E22" s="12">
        <f>_xlfn.T.TEST(E4:E15,M4:M15,2,1)</f>
        <v>1.6610983474846018E-3</v>
      </c>
      <c r="K22" s="19"/>
      <c r="L22" s="2"/>
      <c r="M22" s="2"/>
    </row>
    <row r="23" spans="1:13" x14ac:dyDescent="0.25">
      <c r="C23" s="19"/>
      <c r="D23" s="13"/>
      <c r="E23" s="13"/>
      <c r="K23" s="17"/>
      <c r="L23" s="13"/>
      <c r="M23" s="13"/>
    </row>
    <row r="24" spans="1:13" x14ac:dyDescent="0.25">
      <c r="D24" s="36" t="s">
        <v>7</v>
      </c>
      <c r="E24" s="36" t="s">
        <v>8</v>
      </c>
      <c r="L24" s="36" t="s">
        <v>7</v>
      </c>
      <c r="M24" s="36" t="s">
        <v>8</v>
      </c>
    </row>
    <row r="25" spans="1:13" x14ac:dyDescent="0.25">
      <c r="A25" t="s">
        <v>9</v>
      </c>
      <c r="B25" t="s">
        <v>15</v>
      </c>
      <c r="C25" s="1">
        <v>2</v>
      </c>
      <c r="D25" s="4">
        <v>114.81999999999996</v>
      </c>
      <c r="E25" s="4">
        <v>1.4424978336205569</v>
      </c>
      <c r="I25" t="s">
        <v>9</v>
      </c>
      <c r="J25" t="s">
        <v>15</v>
      </c>
      <c r="K25" s="1">
        <v>2</v>
      </c>
      <c r="L25" s="4">
        <v>110.89749999999999</v>
      </c>
      <c r="M25" s="4">
        <v>2.6481148955436216</v>
      </c>
    </row>
    <row r="26" spans="1:13" x14ac:dyDescent="0.25">
      <c r="B26" t="s">
        <v>15</v>
      </c>
      <c r="C26" s="1">
        <v>3</v>
      </c>
      <c r="D26" s="22">
        <v>100.685</v>
      </c>
      <c r="E26" s="4">
        <v>3.3428473080594028</v>
      </c>
      <c r="J26" t="s">
        <v>15</v>
      </c>
      <c r="K26" s="1">
        <v>3</v>
      </c>
      <c r="L26" s="22">
        <v>72.224999999999994</v>
      </c>
      <c r="M26" s="4">
        <v>2.5685653826601338</v>
      </c>
    </row>
    <row r="27" spans="1:13" x14ac:dyDescent="0.25">
      <c r="B27" t="s">
        <v>15</v>
      </c>
      <c r="C27" s="1">
        <v>5</v>
      </c>
      <c r="D27" s="22">
        <v>97.537500000000009</v>
      </c>
      <c r="E27" s="4">
        <v>1.7253405460951761</v>
      </c>
      <c r="J27" t="s">
        <v>15</v>
      </c>
      <c r="K27" s="1">
        <v>5</v>
      </c>
      <c r="L27" s="22">
        <v>98.8</v>
      </c>
      <c r="M27" s="4">
        <v>2.2609739328439855</v>
      </c>
    </row>
    <row r="28" spans="1:13" x14ac:dyDescent="0.25">
      <c r="B28" t="s">
        <v>15</v>
      </c>
      <c r="C28" s="1">
        <v>6</v>
      </c>
      <c r="D28" s="4">
        <v>104.2625</v>
      </c>
      <c r="E28" s="4">
        <v>2.5614943148482667</v>
      </c>
      <c r="J28" t="s">
        <v>15</v>
      </c>
      <c r="K28" s="1">
        <v>6</v>
      </c>
      <c r="L28" s="4">
        <v>102.27999999999999</v>
      </c>
      <c r="M28" s="4">
        <v>4.1966787463421591</v>
      </c>
    </row>
    <row r="29" spans="1:13" x14ac:dyDescent="0.25">
      <c r="B29" t="s">
        <v>15</v>
      </c>
      <c r="C29" s="1">
        <v>11</v>
      </c>
      <c r="D29" s="4">
        <v>101.9</v>
      </c>
      <c r="E29" s="4">
        <v>4.4406305858515198</v>
      </c>
      <c r="J29" t="s">
        <v>15</v>
      </c>
      <c r="K29" s="1">
        <v>11</v>
      </c>
      <c r="L29" s="4">
        <v>102.09749999999998</v>
      </c>
      <c r="M29" s="4">
        <v>4.7164022305142712</v>
      </c>
    </row>
    <row r="30" spans="1:13" x14ac:dyDescent="0.25">
      <c r="B30" t="s">
        <v>15</v>
      </c>
      <c r="C30" s="18">
        <v>12</v>
      </c>
      <c r="D30" s="22">
        <v>104.98249999999996</v>
      </c>
      <c r="E30" s="22">
        <v>5.2785521215575777</v>
      </c>
      <c r="J30" t="s">
        <v>15</v>
      </c>
      <c r="K30" s="18">
        <v>12</v>
      </c>
      <c r="L30" s="22">
        <v>101.4375</v>
      </c>
      <c r="M30" s="22">
        <v>4.4017397128862576</v>
      </c>
    </row>
    <row r="31" spans="1:13" x14ac:dyDescent="0.25">
      <c r="B31" t="s">
        <v>15</v>
      </c>
      <c r="C31" s="24">
        <v>15</v>
      </c>
      <c r="D31" s="25">
        <v>87.51</v>
      </c>
      <c r="E31" s="25">
        <v>2.3422912126804381</v>
      </c>
      <c r="F31" s="13"/>
      <c r="G31" s="13"/>
      <c r="H31" s="13"/>
      <c r="I31" s="13"/>
      <c r="J31" t="s">
        <v>15</v>
      </c>
      <c r="K31" s="24">
        <v>15</v>
      </c>
      <c r="L31" s="25">
        <v>97.799999999999969</v>
      </c>
      <c r="M31" s="25">
        <v>2.395324221269429</v>
      </c>
    </row>
    <row r="32" spans="1:13" x14ac:dyDescent="0.25">
      <c r="B32" t="s">
        <v>15</v>
      </c>
      <c r="C32" s="18">
        <v>16</v>
      </c>
      <c r="D32" s="22">
        <v>105.6825</v>
      </c>
      <c r="E32" s="22">
        <v>7.6756441097799719</v>
      </c>
      <c r="J32" t="s">
        <v>15</v>
      </c>
      <c r="K32" s="18">
        <v>16</v>
      </c>
      <c r="L32" s="22">
        <v>109.30000000000004</v>
      </c>
      <c r="M32" s="22">
        <v>9.545941546018387</v>
      </c>
    </row>
    <row r="33" spans="1:13" x14ac:dyDescent="0.25">
      <c r="B33" t="s">
        <v>15</v>
      </c>
      <c r="C33" s="18">
        <v>17</v>
      </c>
      <c r="D33" s="22">
        <v>108.34250000000004</v>
      </c>
      <c r="E33" s="22">
        <v>2.7895362517809268</v>
      </c>
      <c r="J33" t="s">
        <v>15</v>
      </c>
      <c r="K33" s="18">
        <v>17</v>
      </c>
      <c r="L33" s="22">
        <v>111.03000000000002</v>
      </c>
      <c r="M33" s="22">
        <v>4.1330391360353715</v>
      </c>
    </row>
    <row r="34" spans="1:13" x14ac:dyDescent="0.25">
      <c r="B34" t="s">
        <v>15</v>
      </c>
      <c r="C34" s="18">
        <v>20</v>
      </c>
      <c r="D34" s="22">
        <v>109.28999999999996</v>
      </c>
      <c r="E34" s="22">
        <v>2.6339727599198905</v>
      </c>
      <c r="J34" t="s">
        <v>15</v>
      </c>
      <c r="K34" s="18">
        <v>20</v>
      </c>
      <c r="L34" s="22">
        <v>111.32000000000001</v>
      </c>
      <c r="M34" s="22">
        <v>3.4100224522721252</v>
      </c>
    </row>
    <row r="35" spans="1:13" x14ac:dyDescent="0.25">
      <c r="B35" t="s">
        <v>15</v>
      </c>
      <c r="C35" s="18">
        <v>21</v>
      </c>
      <c r="D35" s="22">
        <v>104.33249999999998</v>
      </c>
      <c r="E35" s="22">
        <v>4.2037498141540253</v>
      </c>
      <c r="J35" t="s">
        <v>15</v>
      </c>
      <c r="K35" s="18">
        <v>21</v>
      </c>
      <c r="L35" s="22">
        <v>104.46750000000002</v>
      </c>
      <c r="M35" s="22">
        <v>5.4641676516190447</v>
      </c>
    </row>
    <row r="36" spans="1:13" x14ac:dyDescent="0.25">
      <c r="B36" t="s">
        <v>15</v>
      </c>
      <c r="C36" s="3">
        <v>22</v>
      </c>
      <c r="D36" s="6">
        <v>99.03</v>
      </c>
      <c r="E36" s="6">
        <v>2.71175450585041</v>
      </c>
      <c r="J36" t="s">
        <v>15</v>
      </c>
      <c r="K36" s="3">
        <v>22</v>
      </c>
      <c r="L36" s="6">
        <v>112.25250000000001</v>
      </c>
      <c r="M36" s="6">
        <v>2.3617366491630691</v>
      </c>
    </row>
    <row r="37" spans="1:13" x14ac:dyDescent="0.25">
      <c r="C37" s="18" t="s">
        <v>1</v>
      </c>
      <c r="D37" s="4">
        <f>AVERAGE(D25:D36)</f>
        <v>103.19791666666664</v>
      </c>
      <c r="E37" s="4">
        <f>AVERAGE(E25:E36)</f>
        <v>3.429025947016513</v>
      </c>
      <c r="K37" s="18" t="s">
        <v>1</v>
      </c>
      <c r="L37" s="4">
        <f>AVERAGE(L25:L36)</f>
        <v>102.825625</v>
      </c>
      <c r="M37" s="4">
        <f>AVERAGE(M25:M36)</f>
        <v>4.0085588797639877</v>
      </c>
    </row>
    <row r="38" spans="1:13" x14ac:dyDescent="0.25">
      <c r="C38" s="18" t="s">
        <v>2</v>
      </c>
      <c r="D38" s="4">
        <f>STDEV(D25:D36)</f>
        <v>6.835425506584099</v>
      </c>
      <c r="E38" s="4">
        <f>STDEV(E25:E36)</f>
        <v>1.7431282493695077</v>
      </c>
      <c r="K38" s="18" t="s">
        <v>2</v>
      </c>
      <c r="L38" s="4">
        <f>STDEV(L25:L36)</f>
        <v>10.949122740128924</v>
      </c>
      <c r="M38" s="4">
        <f>STDEV(M25:M36)</f>
        <v>2.0480402853500381</v>
      </c>
    </row>
    <row r="39" spans="1:13" s="13" customFormat="1" x14ac:dyDescent="0.25">
      <c r="A39"/>
      <c r="B39"/>
      <c r="C39" s="18" t="s">
        <v>3</v>
      </c>
      <c r="D39" s="4">
        <f t="shared" ref="D39:E39" si="2">D38/SQRT(D40)</f>
        <v>1.9732173781259819</v>
      </c>
      <c r="E39" s="4">
        <f t="shared" si="2"/>
        <v>0.50319778200276322</v>
      </c>
      <c r="F39"/>
      <c r="G39"/>
      <c r="H39"/>
      <c r="I39"/>
      <c r="J39"/>
      <c r="K39" s="18" t="s">
        <v>3</v>
      </c>
      <c r="L39" s="4">
        <f t="shared" ref="L39:M39" si="3">L38/SQRT(L40)</f>
        <v>3.1607394807018441</v>
      </c>
      <c r="M39" s="4">
        <f t="shared" si="3"/>
        <v>0.59121830502902128</v>
      </c>
    </row>
    <row r="40" spans="1:13" s="13" customFormat="1" x14ac:dyDescent="0.25">
      <c r="A40"/>
      <c r="B40"/>
      <c r="C40" s="19" t="s">
        <v>6</v>
      </c>
      <c r="D40" s="2">
        <f>COUNT(D25:D36)</f>
        <v>12</v>
      </c>
      <c r="E40" s="2">
        <f>COUNT(E25:E36)</f>
        <v>12</v>
      </c>
      <c r="F40"/>
      <c r="G40"/>
      <c r="H40"/>
      <c r="I40"/>
      <c r="J40"/>
      <c r="K40" s="19" t="s">
        <v>6</v>
      </c>
      <c r="L40" s="2">
        <f>COUNT(L25:L36)</f>
        <v>12</v>
      </c>
      <c r="M40" s="2">
        <f>COUNT(M25:M36)</f>
        <v>12</v>
      </c>
    </row>
    <row r="41" spans="1:13" s="13" customFormat="1" x14ac:dyDescent="0.25">
      <c r="A41"/>
      <c r="B41"/>
      <c r="C41" s="19"/>
      <c r="D41" s="2"/>
      <c r="E41" s="2"/>
      <c r="F41"/>
      <c r="G41"/>
      <c r="H41"/>
      <c r="I41"/>
      <c r="J41"/>
      <c r="K41" s="19"/>
      <c r="L41" s="2"/>
      <c r="M41" s="2"/>
    </row>
    <row r="42" spans="1:13" s="13" customFormat="1" x14ac:dyDescent="0.25">
      <c r="A42"/>
      <c r="B42" t="s">
        <v>21</v>
      </c>
      <c r="C42" s="19"/>
      <c r="D42" s="12">
        <f>_xlfn.T.TEST(D25:D30,L25:L30,2,1)</f>
        <v>0.23970128536451088</v>
      </c>
      <c r="E42" s="12">
        <f>_xlfn.T.TEST(E25:E30,M25:M30,2,1)</f>
        <v>0.45908119500420741</v>
      </c>
      <c r="F42"/>
      <c r="G42"/>
      <c r="H42"/>
      <c r="I42"/>
      <c r="J42" t="s">
        <v>23</v>
      </c>
      <c r="K42" s="19"/>
      <c r="L42" s="15">
        <f>_xlfn.T.TEST(L4:L9,L25:L30,2,2)</f>
        <v>0.35355520656689043</v>
      </c>
      <c r="M42" s="15">
        <f>_xlfn.T.TEST(M4:M9,M25:M30,2,2)</f>
        <v>0.30268184458768088</v>
      </c>
    </row>
    <row r="43" spans="1:13" s="13" customFormat="1" x14ac:dyDescent="0.25">
      <c r="A43"/>
      <c r="B43" t="s">
        <v>35</v>
      </c>
      <c r="C43" s="19"/>
      <c r="D43" s="12">
        <f>_xlfn.T.TEST(D25:D36,L25:L36,2,1)</f>
        <v>0.90177638719634223</v>
      </c>
      <c r="E43" s="12">
        <f>_xlfn.T.TEST(E25:E36,M25:M36,2,1)</f>
        <v>5.3124414632366897E-2</v>
      </c>
      <c r="F43"/>
      <c r="G43"/>
      <c r="H43"/>
      <c r="I43"/>
      <c r="J43" t="s">
        <v>24</v>
      </c>
      <c r="K43" s="19"/>
      <c r="L43" s="15">
        <f>_xlfn.T.TEST(L4:L15,L25:L36,2,2)</f>
        <v>0.11292626504587172</v>
      </c>
      <c r="M43" s="15">
        <f>_xlfn.T.TEST(M4:M15,M25:M36,2,2)</f>
        <v>0.37589204408463328</v>
      </c>
    </row>
    <row r="44" spans="1:13" s="13" customFormat="1" x14ac:dyDescent="0.25">
      <c r="A44"/>
      <c r="B44"/>
      <c r="C44" s="17"/>
      <c r="D44"/>
      <c r="E44"/>
      <c r="F44"/>
      <c r="G44"/>
      <c r="H44"/>
      <c r="I44"/>
      <c r="J44"/>
      <c r="K44" s="17"/>
      <c r="L44"/>
      <c r="M44"/>
    </row>
    <row r="45" spans="1:13" s="13" customFormat="1" x14ac:dyDescent="0.25">
      <c r="A45"/>
      <c r="B45"/>
      <c r="C45"/>
      <c r="D45" s="36" t="s">
        <v>7</v>
      </c>
      <c r="E45" s="36" t="s">
        <v>8</v>
      </c>
      <c r="F45"/>
      <c r="G45"/>
      <c r="H45"/>
      <c r="I45"/>
      <c r="J45"/>
      <c r="K45"/>
      <c r="L45" s="36" t="s">
        <v>7</v>
      </c>
      <c r="M45" s="36" t="s">
        <v>8</v>
      </c>
    </row>
    <row r="46" spans="1:13" s="13" customFormat="1" x14ac:dyDescent="0.25">
      <c r="A46" t="s">
        <v>10</v>
      </c>
      <c r="B46" t="s">
        <v>14</v>
      </c>
      <c r="C46" s="1">
        <v>1</v>
      </c>
      <c r="D46" s="4">
        <v>50.839999999999989</v>
      </c>
      <c r="E46" s="4">
        <v>1.3647160876900364</v>
      </c>
      <c r="F46"/>
      <c r="G46"/>
      <c r="H46"/>
      <c r="I46" t="s">
        <v>10</v>
      </c>
      <c r="J46" t="s">
        <v>14</v>
      </c>
      <c r="K46" s="1">
        <v>1</v>
      </c>
      <c r="L46" s="4">
        <v>58.870000000000005</v>
      </c>
      <c r="M46" s="4">
        <v>1.9958088898990305</v>
      </c>
    </row>
    <row r="47" spans="1:13" s="13" customFormat="1" x14ac:dyDescent="0.25">
      <c r="A47"/>
      <c r="B47" t="s">
        <v>14</v>
      </c>
      <c r="C47" s="1">
        <v>4</v>
      </c>
      <c r="D47" s="22">
        <v>58.612499999999997</v>
      </c>
      <c r="E47" s="4">
        <v>2.2344574285494891</v>
      </c>
      <c r="F47"/>
      <c r="G47"/>
      <c r="H47"/>
      <c r="I47"/>
      <c r="J47" t="s">
        <v>14</v>
      </c>
      <c r="K47" s="1">
        <v>4</v>
      </c>
      <c r="L47" s="22">
        <v>68.032499999999999</v>
      </c>
      <c r="M47" s="4">
        <v>2.0117187924757269</v>
      </c>
    </row>
    <row r="48" spans="1:13" s="13" customFormat="1" x14ac:dyDescent="0.25">
      <c r="A48"/>
      <c r="B48" t="s">
        <v>14</v>
      </c>
      <c r="C48" s="1">
        <v>10</v>
      </c>
      <c r="D48" s="22">
        <v>57.702500000000008</v>
      </c>
      <c r="E48" s="4">
        <v>2.5579587809423354</v>
      </c>
      <c r="F48"/>
      <c r="G48"/>
      <c r="H48"/>
      <c r="I48"/>
      <c r="J48" t="s">
        <v>14</v>
      </c>
      <c r="K48" s="27">
        <v>10</v>
      </c>
      <c r="L48" s="4">
        <v>65.738095238095241</v>
      </c>
      <c r="M48" s="4">
        <v>2.299780626430532</v>
      </c>
    </row>
    <row r="49" spans="2:14" s="13" customFormat="1" x14ac:dyDescent="0.25">
      <c r="B49" t="s">
        <v>14</v>
      </c>
      <c r="C49" s="1">
        <v>7</v>
      </c>
      <c r="D49" s="4">
        <v>63.334999999999994</v>
      </c>
      <c r="E49" s="4">
        <v>2.5084613062592758</v>
      </c>
      <c r="F49"/>
      <c r="G49"/>
      <c r="H49"/>
      <c r="I49"/>
      <c r="J49" t="s">
        <v>14</v>
      </c>
      <c r="K49" s="1">
        <v>7</v>
      </c>
      <c r="L49" s="4">
        <v>65.377499999999969</v>
      </c>
      <c r="M49" s="4">
        <v>3.8661063261374484</v>
      </c>
    </row>
    <row r="50" spans="2:14" x14ac:dyDescent="0.25">
      <c r="B50" t="s">
        <v>14</v>
      </c>
      <c r="C50" s="1">
        <v>8</v>
      </c>
      <c r="D50" s="4">
        <v>47.320000000000007</v>
      </c>
      <c r="E50" s="4">
        <v>2.0576807332528544</v>
      </c>
      <c r="J50" t="s">
        <v>14</v>
      </c>
      <c r="K50" s="1">
        <v>8</v>
      </c>
      <c r="L50" s="4">
        <v>73.22999999999999</v>
      </c>
      <c r="M50" s="4">
        <v>4.0976837969760416</v>
      </c>
    </row>
    <row r="51" spans="2:14" x14ac:dyDescent="0.25">
      <c r="B51" t="s">
        <v>14</v>
      </c>
      <c r="C51" s="3">
        <v>9</v>
      </c>
      <c r="D51" s="6">
        <v>57.812499999999986</v>
      </c>
      <c r="E51" s="6">
        <v>3.1572317779979331</v>
      </c>
      <c r="F51" s="13"/>
      <c r="G51" s="13"/>
      <c r="H51" s="13"/>
      <c r="J51" t="s">
        <v>14</v>
      </c>
      <c r="K51" s="3">
        <v>9</v>
      </c>
      <c r="L51" s="6">
        <v>68.997500000000031</v>
      </c>
      <c r="M51" s="6">
        <v>1.9657568516986008</v>
      </c>
    </row>
    <row r="52" spans="2:14" x14ac:dyDescent="0.25">
      <c r="B52" t="s">
        <v>14</v>
      </c>
      <c r="C52" s="18">
        <v>13</v>
      </c>
      <c r="D52" s="22">
        <v>55.629999999999995</v>
      </c>
      <c r="E52" s="22">
        <v>1.1861716254404333</v>
      </c>
      <c r="F52" s="13"/>
      <c r="G52" s="13"/>
      <c r="H52" s="13"/>
      <c r="J52" t="s">
        <v>14</v>
      </c>
      <c r="K52" s="18">
        <v>13</v>
      </c>
      <c r="L52" s="22">
        <v>75.674999999999983</v>
      </c>
      <c r="M52" s="22">
        <v>2.6781669337440466</v>
      </c>
    </row>
    <row r="53" spans="2:14" x14ac:dyDescent="0.25">
      <c r="B53" t="s">
        <v>14</v>
      </c>
      <c r="C53" s="18">
        <v>14</v>
      </c>
      <c r="D53" s="22">
        <v>65.92500000000004</v>
      </c>
      <c r="E53" s="22">
        <v>2.6286694590609891</v>
      </c>
      <c r="F53" s="13"/>
      <c r="G53" s="13"/>
      <c r="H53" s="13"/>
      <c r="J53" t="s">
        <v>14</v>
      </c>
      <c r="K53" s="18">
        <v>14</v>
      </c>
      <c r="L53" s="22">
        <v>72.33</v>
      </c>
      <c r="M53" s="22">
        <v>0.84322483656495795</v>
      </c>
    </row>
    <row r="54" spans="2:14" x14ac:dyDescent="0.25">
      <c r="B54" t="s">
        <v>14</v>
      </c>
      <c r="C54" s="18">
        <v>18</v>
      </c>
      <c r="D54" s="22">
        <v>69.67000000000003</v>
      </c>
      <c r="E54" s="22">
        <v>2.0965716062181139</v>
      </c>
      <c r="F54" s="13"/>
      <c r="G54" s="13"/>
      <c r="H54" s="13"/>
      <c r="J54" t="s">
        <v>14</v>
      </c>
      <c r="K54" s="18">
        <v>18</v>
      </c>
      <c r="L54" s="22">
        <v>73.409999999999968</v>
      </c>
      <c r="M54" s="22">
        <v>2.6109917895313273</v>
      </c>
    </row>
    <row r="55" spans="2:14" x14ac:dyDescent="0.25">
      <c r="B55" t="s">
        <v>14</v>
      </c>
      <c r="C55" s="18">
        <v>19</v>
      </c>
      <c r="D55" s="22">
        <v>61.995000000000019</v>
      </c>
      <c r="E55" s="22">
        <v>2.3157747083859435</v>
      </c>
      <c r="F55" s="13"/>
      <c r="G55" s="13"/>
      <c r="H55" s="13"/>
      <c r="J55" t="s">
        <v>14</v>
      </c>
      <c r="K55" s="18">
        <v>19</v>
      </c>
      <c r="L55" s="22">
        <v>73.287500000000023</v>
      </c>
      <c r="M55" s="22">
        <v>2.5827075182838639</v>
      </c>
    </row>
    <row r="56" spans="2:14" x14ac:dyDescent="0.25">
      <c r="B56" t="s">
        <v>14</v>
      </c>
      <c r="C56" s="18">
        <v>23</v>
      </c>
      <c r="D56" s="22">
        <v>57.717500000000008</v>
      </c>
      <c r="E56" s="22">
        <v>2.0718228688765832</v>
      </c>
      <c r="F56" s="13"/>
      <c r="G56" s="13"/>
      <c r="H56" s="13"/>
      <c r="J56" t="s">
        <v>14</v>
      </c>
      <c r="K56" s="18">
        <v>23</v>
      </c>
      <c r="L56" s="22">
        <v>75.214999999999989</v>
      </c>
      <c r="M56" s="22">
        <v>3.2933498333763436</v>
      </c>
    </row>
    <row r="57" spans="2:14" x14ac:dyDescent="0.25">
      <c r="B57" t="s">
        <v>14</v>
      </c>
      <c r="C57" s="3">
        <v>24</v>
      </c>
      <c r="D57" s="6">
        <v>78.86999999999999</v>
      </c>
      <c r="E57" s="6">
        <v>1.5856869568108332</v>
      </c>
      <c r="F57" s="13"/>
      <c r="G57" s="13"/>
      <c r="H57" s="13"/>
      <c r="J57" t="s">
        <v>14</v>
      </c>
      <c r="K57" s="3">
        <v>24</v>
      </c>
      <c r="L57" s="6">
        <v>79.92500000000004</v>
      </c>
      <c r="M57" s="6">
        <v>2.7311999423330393</v>
      </c>
    </row>
    <row r="58" spans="2:14" x14ac:dyDescent="0.25">
      <c r="C58" s="18" t="s">
        <v>1</v>
      </c>
      <c r="D58" s="4">
        <f>AVERAGE(D46:D57)</f>
        <v>60.452500000000008</v>
      </c>
      <c r="E58" s="4">
        <f>AVERAGE(E46:E57)</f>
        <v>2.1471002782904018</v>
      </c>
      <c r="F58" s="13"/>
      <c r="G58" s="13"/>
      <c r="H58" s="13"/>
      <c r="K58" s="18" t="s">
        <v>1</v>
      </c>
      <c r="L58" s="4">
        <f>AVERAGE(L46:L57)</f>
        <v>70.840674603174605</v>
      </c>
      <c r="M58" s="4">
        <f>AVERAGE(M46:M57)</f>
        <v>2.581374678120913</v>
      </c>
    </row>
    <row r="59" spans="2:14" x14ac:dyDescent="0.25">
      <c r="C59" s="18" t="s">
        <v>2</v>
      </c>
      <c r="D59" s="4">
        <f>STDEV(D46:D57)</f>
        <v>8.4116808665094105</v>
      </c>
      <c r="E59" s="4">
        <f>STDEV(E46:E57)</f>
        <v>0.56040998503395412</v>
      </c>
      <c r="F59" s="13"/>
      <c r="G59" s="13"/>
      <c r="H59" s="13"/>
      <c r="K59" s="18" t="s">
        <v>2</v>
      </c>
      <c r="L59" s="4">
        <f>STDEV(L46:L57)</f>
        <v>5.6889728002232021</v>
      </c>
      <c r="M59" s="4">
        <f>STDEV(M46:M57)</f>
        <v>0.88606244308888116</v>
      </c>
      <c r="N59" s="21"/>
    </row>
    <row r="60" spans="2:14" x14ac:dyDescent="0.25">
      <c r="C60" s="18" t="s">
        <v>3</v>
      </c>
      <c r="D60" s="4">
        <f t="shared" ref="D60:E60" si="4">D59/SQRT(D61)</f>
        <v>2.4282431063082166</v>
      </c>
      <c r="E60" s="4">
        <f t="shared" si="4"/>
        <v>0.16177642785795379</v>
      </c>
      <c r="F60" s="13"/>
      <c r="G60" s="13"/>
      <c r="H60" s="13"/>
      <c r="K60" s="18" t="s">
        <v>3</v>
      </c>
      <c r="L60" s="4">
        <f t="shared" ref="L60:M60" si="5">L59/SQRT(L61)</f>
        <v>1.6422649888106624</v>
      </c>
      <c r="M60" s="4">
        <f t="shared" si="5"/>
        <v>0.25578419501809152</v>
      </c>
      <c r="N60" s="21"/>
    </row>
    <row r="61" spans="2:14" x14ac:dyDescent="0.25">
      <c r="C61" s="19" t="s">
        <v>6</v>
      </c>
      <c r="D61" s="2">
        <f>COUNT(D46:D57)</f>
        <v>12</v>
      </c>
      <c r="E61" s="2">
        <f>COUNT(E46:E57)</f>
        <v>12</v>
      </c>
      <c r="F61" s="13"/>
      <c r="G61" s="13"/>
      <c r="H61" s="13"/>
      <c r="K61" s="19" t="s">
        <v>6</v>
      </c>
      <c r="L61" s="2">
        <f>COUNT(L46:L57)</f>
        <v>12</v>
      </c>
      <c r="M61" s="2">
        <f>COUNT(M46:M57)</f>
        <v>12</v>
      </c>
      <c r="N61" s="21"/>
    </row>
    <row r="62" spans="2:14" x14ac:dyDescent="0.25">
      <c r="C62" s="19"/>
      <c r="D62" s="2"/>
      <c r="E62" s="2"/>
      <c r="F62" s="13"/>
      <c r="G62" s="13"/>
      <c r="H62" s="13"/>
      <c r="K62" s="19"/>
      <c r="L62" s="2"/>
      <c r="M62" s="2"/>
      <c r="N62" s="21"/>
    </row>
    <row r="63" spans="2:14" x14ac:dyDescent="0.25">
      <c r="B63" t="s">
        <v>21</v>
      </c>
      <c r="C63" s="19"/>
      <c r="D63" s="12">
        <f>_xlfn.T.TEST(D46:D51,L46:L51,2,1)</f>
        <v>2.1818029600187635E-2</v>
      </c>
      <c r="E63" s="12">
        <f>_xlfn.T.TEST(E46:E51,M46:M51,2,1)</f>
        <v>0.45357808735203964</v>
      </c>
      <c r="F63" s="13"/>
      <c r="G63" s="13"/>
      <c r="H63" s="13"/>
      <c r="K63" s="19"/>
      <c r="L63" s="2"/>
      <c r="M63" s="2"/>
    </row>
    <row r="64" spans="2:14" x14ac:dyDescent="0.25">
      <c r="B64" t="s">
        <v>35</v>
      </c>
      <c r="C64" s="19"/>
      <c r="D64" s="12">
        <f>_xlfn.T.TEST(D46:D57,L46:L57,2,1)</f>
        <v>5.4229662570785635E-4</v>
      </c>
      <c r="E64" s="12">
        <f>_xlfn.T.TEST(E46:E57,M46:M57,2,1)</f>
        <v>0.21278561504953403</v>
      </c>
      <c r="F64" s="13"/>
      <c r="G64" s="13"/>
      <c r="H64" s="13"/>
      <c r="K64" s="19"/>
      <c r="L64" s="2"/>
      <c r="M64" s="2"/>
    </row>
    <row r="65" spans="1:55" x14ac:dyDescent="0.25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pans="1:55" x14ac:dyDescent="0.25">
      <c r="D66" s="36" t="s">
        <v>7</v>
      </c>
      <c r="E66" s="36" t="s">
        <v>8</v>
      </c>
      <c r="L66" s="36" t="s">
        <v>7</v>
      </c>
      <c r="M66" s="36" t="s">
        <v>8</v>
      </c>
    </row>
    <row r="67" spans="1:55" x14ac:dyDescent="0.25">
      <c r="A67" t="s">
        <v>10</v>
      </c>
      <c r="B67" t="s">
        <v>15</v>
      </c>
      <c r="C67" s="1">
        <v>2</v>
      </c>
      <c r="D67" s="4">
        <v>53.1</v>
      </c>
      <c r="E67" s="4">
        <v>0.98994949366116669</v>
      </c>
      <c r="I67" t="s">
        <v>10</v>
      </c>
      <c r="J67" t="s">
        <v>15</v>
      </c>
      <c r="K67" s="1">
        <v>2</v>
      </c>
      <c r="L67" s="23">
        <v>50.862500000000004</v>
      </c>
      <c r="M67" s="23">
        <v>1.7854446224960321</v>
      </c>
    </row>
    <row r="68" spans="1:55" x14ac:dyDescent="0.25">
      <c r="B68" t="s">
        <v>15</v>
      </c>
      <c r="C68" s="1">
        <v>3</v>
      </c>
      <c r="D68" s="22">
        <v>58.095000000000013</v>
      </c>
      <c r="E68" s="4">
        <v>2.1761211191015999</v>
      </c>
      <c r="J68" t="s">
        <v>15</v>
      </c>
      <c r="K68" s="1">
        <v>3</v>
      </c>
      <c r="L68" s="4">
        <v>56.077500000000008</v>
      </c>
      <c r="M68" s="4">
        <v>1.9215626778744426</v>
      </c>
    </row>
    <row r="69" spans="1:55" x14ac:dyDescent="0.25">
      <c r="B69" t="s">
        <v>15</v>
      </c>
      <c r="C69" s="1">
        <v>5</v>
      </c>
      <c r="D69" s="22">
        <v>51.677500000000009</v>
      </c>
      <c r="E69" s="4">
        <v>0.82024386617639489</v>
      </c>
      <c r="J69" t="s">
        <v>15</v>
      </c>
      <c r="K69" s="1">
        <v>5</v>
      </c>
      <c r="L69" s="22">
        <v>41.510000000000012</v>
      </c>
      <c r="M69" s="4">
        <v>1.0076271631908298</v>
      </c>
      <c r="AP69" s="60" t="s">
        <v>37</v>
      </c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</row>
    <row r="70" spans="1:55" x14ac:dyDescent="0.25">
      <c r="B70" t="s">
        <v>15</v>
      </c>
      <c r="C70" s="1">
        <v>6</v>
      </c>
      <c r="D70" s="4">
        <v>57.870000000000005</v>
      </c>
      <c r="E70" s="4">
        <v>3.1696061466686989</v>
      </c>
      <c r="J70" t="s">
        <v>15</v>
      </c>
      <c r="K70" s="1">
        <v>6</v>
      </c>
      <c r="L70" s="22">
        <v>55.604999999999997</v>
      </c>
      <c r="M70" s="4">
        <v>3.9615657415976329</v>
      </c>
      <c r="AR70" s="30" t="s">
        <v>28</v>
      </c>
      <c r="AS70" s="28" t="s">
        <v>29</v>
      </c>
      <c r="AT70" s="33" t="s">
        <v>30</v>
      </c>
      <c r="AU70" s="30" t="s">
        <v>28</v>
      </c>
      <c r="AV70" s="28" t="s">
        <v>29</v>
      </c>
      <c r="AW70" s="33" t="s">
        <v>5</v>
      </c>
      <c r="AX70" s="31" t="s">
        <v>28</v>
      </c>
      <c r="AY70" s="29" t="s">
        <v>29</v>
      </c>
      <c r="AZ70" s="32" t="s">
        <v>30</v>
      </c>
      <c r="BA70" s="31" t="s">
        <v>28</v>
      </c>
      <c r="BB70" s="29" t="s">
        <v>29</v>
      </c>
      <c r="BC70" s="32" t="s">
        <v>5</v>
      </c>
    </row>
    <row r="71" spans="1:55" x14ac:dyDescent="0.25">
      <c r="A71">
        <v>527.65491452991455</v>
      </c>
      <c r="B71" t="s">
        <v>15</v>
      </c>
      <c r="C71" s="1">
        <v>11</v>
      </c>
      <c r="D71" s="4">
        <v>67.325000000000017</v>
      </c>
      <c r="E71" s="4">
        <v>2.6233661582020913</v>
      </c>
      <c r="J71" t="s">
        <v>15</v>
      </c>
      <c r="K71" s="1">
        <v>11</v>
      </c>
      <c r="L71" s="4">
        <v>55.817499999999981</v>
      </c>
      <c r="M71" s="4">
        <v>2.8337304256050886</v>
      </c>
      <c r="AR71" s="30" t="s">
        <v>26</v>
      </c>
      <c r="AS71" s="28" t="s">
        <v>26</v>
      </c>
      <c r="AT71" s="33" t="s">
        <v>26</v>
      </c>
      <c r="AU71" s="30" t="s">
        <v>26</v>
      </c>
      <c r="AV71" s="28" t="s">
        <v>26</v>
      </c>
      <c r="AW71" s="33" t="s">
        <v>26</v>
      </c>
      <c r="AX71" s="31" t="s">
        <v>27</v>
      </c>
      <c r="AY71" s="29" t="s">
        <v>27</v>
      </c>
      <c r="AZ71" s="34" t="s">
        <v>27</v>
      </c>
      <c r="BA71" s="29" t="s">
        <v>27</v>
      </c>
      <c r="BB71" s="31" t="s">
        <v>27</v>
      </c>
      <c r="BC71" s="32" t="s">
        <v>27</v>
      </c>
    </row>
    <row r="72" spans="1:55" x14ac:dyDescent="0.25">
      <c r="B72" t="s">
        <v>15</v>
      </c>
      <c r="C72" s="3">
        <v>12</v>
      </c>
      <c r="D72" s="6">
        <v>55.112499999999997</v>
      </c>
      <c r="E72" s="6">
        <v>2.4006275221283282</v>
      </c>
      <c r="J72" t="s">
        <v>15</v>
      </c>
      <c r="K72" s="3">
        <v>12</v>
      </c>
      <c r="L72" s="6">
        <v>48.070000000000007</v>
      </c>
      <c r="M72" s="6">
        <v>4.1206647673646062</v>
      </c>
      <c r="AR72" s="36" t="s">
        <v>31</v>
      </c>
      <c r="AS72" s="36" t="s">
        <v>31</v>
      </c>
      <c r="AT72" s="36" t="s">
        <v>30</v>
      </c>
      <c r="AU72" s="36" t="s">
        <v>32</v>
      </c>
      <c r="AV72" s="36" t="s">
        <v>32</v>
      </c>
      <c r="AW72" s="36" t="s">
        <v>33</v>
      </c>
      <c r="AX72" s="36" t="s">
        <v>31</v>
      </c>
      <c r="AY72" s="36" t="s">
        <v>31</v>
      </c>
      <c r="AZ72" s="36" t="s">
        <v>30</v>
      </c>
      <c r="BA72" s="36" t="s">
        <v>32</v>
      </c>
      <c r="BB72" s="36" t="s">
        <v>32</v>
      </c>
      <c r="BC72" s="36" t="s">
        <v>33</v>
      </c>
    </row>
    <row r="73" spans="1:55" x14ac:dyDescent="0.25">
      <c r="B73" t="s">
        <v>15</v>
      </c>
      <c r="C73" s="18">
        <v>15</v>
      </c>
      <c r="D73" s="22">
        <v>55.492500000000007</v>
      </c>
      <c r="E73" s="22">
        <v>2.2432962633143223</v>
      </c>
      <c r="J73" t="s">
        <v>15</v>
      </c>
      <c r="K73" s="1">
        <v>15</v>
      </c>
      <c r="L73" s="4">
        <v>53.617500000000007</v>
      </c>
      <c r="M73" s="4">
        <v>1.5132085117392111</v>
      </c>
      <c r="AP73" t="s">
        <v>14</v>
      </c>
      <c r="AQ73" s="1">
        <v>1</v>
      </c>
      <c r="AR73" s="4">
        <v>208.09499999999997</v>
      </c>
      <c r="AS73" s="4">
        <v>246.21750000000006</v>
      </c>
      <c r="AT73" s="4">
        <f>AS73/AR73*100</f>
        <v>118.31975780292659</v>
      </c>
      <c r="AU73" s="2">
        <v>209.83814012820511</v>
      </c>
      <c r="AV73" s="2">
        <v>244.34570012820518</v>
      </c>
      <c r="AW73" s="4">
        <f>AV73/AU73*100</f>
        <v>116.4448464797281</v>
      </c>
      <c r="AX73" s="4">
        <v>249.89750000000004</v>
      </c>
      <c r="AY73" s="4">
        <v>281.47000000000003</v>
      </c>
      <c r="AZ73" s="4">
        <f>AY73/AX73*100</f>
        <v>112.63418001380565</v>
      </c>
      <c r="BA73">
        <v>239.64916387820517</v>
      </c>
      <c r="BB73">
        <v>268.93458012820514</v>
      </c>
      <c r="BC73" s="4">
        <f>BB73/BA73*100</f>
        <v>112.22012035263494</v>
      </c>
    </row>
    <row r="74" spans="1:55" x14ac:dyDescent="0.25">
      <c r="B74" t="s">
        <v>15</v>
      </c>
      <c r="C74" s="18">
        <v>16</v>
      </c>
      <c r="D74" s="22">
        <v>59.902500000000018</v>
      </c>
      <c r="E74" s="22">
        <v>3.705239533417509</v>
      </c>
      <c r="J74" t="s">
        <v>15</v>
      </c>
      <c r="K74" s="1">
        <v>16</v>
      </c>
      <c r="L74" s="4">
        <v>74.034999999999968</v>
      </c>
      <c r="M74" s="4">
        <v>3.1324830406564059</v>
      </c>
      <c r="AP74" t="s">
        <v>14</v>
      </c>
      <c r="AQ74" s="1">
        <v>4</v>
      </c>
      <c r="AR74" s="22">
        <v>219.82249999999999</v>
      </c>
      <c r="AS74" s="22">
        <v>253.36923076923077</v>
      </c>
      <c r="AT74" s="22">
        <f t="shared" ref="AT74:AT84" si="6">AS74/AR74*100</f>
        <v>115.26082669846389</v>
      </c>
      <c r="AU74" s="2">
        <v>225.06789637820512</v>
      </c>
      <c r="AV74" s="2">
        <v>255.41248339743589</v>
      </c>
      <c r="AW74" s="22">
        <f t="shared" ref="AW74:AW84" si="7">AV74/AU74*100</f>
        <v>113.48241464355253</v>
      </c>
      <c r="AX74" s="22">
        <v>255.69500000000002</v>
      </c>
      <c r="AY74" s="22">
        <v>304.5025</v>
      </c>
      <c r="AZ74" s="22">
        <f t="shared" ref="AZ74:AZ84" si="8">AY74/AX74*100</f>
        <v>119.08817145427169</v>
      </c>
      <c r="BA74">
        <v>254.40134137820516</v>
      </c>
      <c r="BB74">
        <v>301.0655851282051</v>
      </c>
      <c r="BC74" s="22">
        <f t="shared" ref="BC74:BC84" si="9">BB74/BA74*100</f>
        <v>118.34276639313259</v>
      </c>
    </row>
    <row r="75" spans="1:55" x14ac:dyDescent="0.25">
      <c r="B75" t="s">
        <v>15</v>
      </c>
      <c r="C75" s="18">
        <v>17</v>
      </c>
      <c r="D75" s="22">
        <v>57.317500000000017</v>
      </c>
      <c r="E75" s="22">
        <v>1.9852022881812328</v>
      </c>
      <c r="J75" t="s">
        <v>15</v>
      </c>
      <c r="K75" s="1">
        <v>17</v>
      </c>
      <c r="L75" s="4">
        <v>55.614999999999995</v>
      </c>
      <c r="M75" s="4">
        <v>1.9852022881812321</v>
      </c>
      <c r="AP75" t="s">
        <v>14</v>
      </c>
      <c r="AQ75" s="1">
        <v>10</v>
      </c>
      <c r="AR75" s="22">
        <v>224.08249999999998</v>
      </c>
      <c r="AS75" s="22">
        <v>261.61750000000006</v>
      </c>
      <c r="AT75" s="22">
        <f t="shared" si="6"/>
        <v>116.75052714959895</v>
      </c>
      <c r="AU75" s="2">
        <v>220.60028512820512</v>
      </c>
      <c r="AV75" s="2">
        <v>257.01467637820519</v>
      </c>
      <c r="AW75" s="22">
        <f t="shared" si="7"/>
        <v>116.50695565911772</v>
      </c>
      <c r="AX75" s="4">
        <v>236.80476190476188</v>
      </c>
      <c r="AY75" s="22">
        <v>246.52500000000003</v>
      </c>
      <c r="AZ75" s="22">
        <f t="shared" si="8"/>
        <v>104.10474773271132</v>
      </c>
      <c r="BA75">
        <v>242.00768953296699</v>
      </c>
      <c r="BB75">
        <v>248.46802637820517</v>
      </c>
      <c r="BC75" s="22">
        <f t="shared" si="9"/>
        <v>102.66947585744299</v>
      </c>
    </row>
    <row r="76" spans="1:55" x14ac:dyDescent="0.25">
      <c r="B76" t="s">
        <v>15</v>
      </c>
      <c r="C76" s="18">
        <v>20</v>
      </c>
      <c r="D76" s="22">
        <v>69.772499999999994</v>
      </c>
      <c r="E76" s="22">
        <v>3.0264170234784209</v>
      </c>
      <c r="J76" t="s">
        <v>15</v>
      </c>
      <c r="K76" s="1">
        <v>20</v>
      </c>
      <c r="L76" s="4">
        <v>55.427500000000009</v>
      </c>
      <c r="M76" s="4">
        <v>1.9869700551341982</v>
      </c>
      <c r="AP76" t="s">
        <v>14</v>
      </c>
      <c r="AQ76" s="1">
        <v>7</v>
      </c>
      <c r="AR76" s="4">
        <v>224.64500000000004</v>
      </c>
      <c r="AS76" s="4">
        <v>266.9174999999999</v>
      </c>
      <c r="AT76" s="4">
        <f t="shared" si="6"/>
        <v>118.81746755992782</v>
      </c>
      <c r="AU76" s="2">
        <v>228.74204137820516</v>
      </c>
      <c r="AV76" s="2">
        <v>266.32938887820501</v>
      </c>
      <c r="AW76" s="4">
        <f t="shared" si="7"/>
        <v>116.43219902801007</v>
      </c>
      <c r="AX76" s="4">
        <v>258.50249999999994</v>
      </c>
      <c r="AY76" s="4">
        <v>279.98</v>
      </c>
      <c r="AZ76" s="4">
        <f t="shared" si="8"/>
        <v>108.30843028597405</v>
      </c>
      <c r="BA76">
        <v>245.16640262820508</v>
      </c>
      <c r="BB76">
        <v>269.49893512820518</v>
      </c>
      <c r="BC76" s="4">
        <f t="shared" si="9"/>
        <v>109.92490497847716</v>
      </c>
    </row>
    <row r="77" spans="1:55" x14ac:dyDescent="0.25">
      <c r="B77" t="s">
        <v>15</v>
      </c>
      <c r="C77" s="18">
        <v>21</v>
      </c>
      <c r="D77" s="22">
        <v>62.4375</v>
      </c>
      <c r="E77" s="22">
        <v>2.2291541276905908</v>
      </c>
      <c r="J77" t="s">
        <v>15</v>
      </c>
      <c r="K77" s="1">
        <v>21</v>
      </c>
      <c r="L77" s="4">
        <v>56.887500000000003</v>
      </c>
      <c r="M77" s="4">
        <v>2.368807716974934</v>
      </c>
      <c r="AP77" t="s">
        <v>14</v>
      </c>
      <c r="AQ77" s="1">
        <v>8</v>
      </c>
      <c r="AR77" s="4">
        <v>215.94749999999993</v>
      </c>
      <c r="AS77" s="4">
        <v>264.77750000000003</v>
      </c>
      <c r="AT77" s="4">
        <f t="shared" si="6"/>
        <v>122.61197744822243</v>
      </c>
      <c r="AU77" s="2">
        <v>211.02191387820505</v>
      </c>
      <c r="AV77" s="2">
        <v>259.28849512820517</v>
      </c>
      <c r="AW77" s="4">
        <f t="shared" si="7"/>
        <v>122.87278148650383</v>
      </c>
      <c r="AX77" s="4">
        <v>238.64999999999995</v>
      </c>
      <c r="AY77" s="4">
        <v>275.22250000000003</v>
      </c>
      <c r="AZ77" s="4">
        <f t="shared" si="8"/>
        <v>115.3247433479992</v>
      </c>
      <c r="BA77">
        <v>211.64689262820508</v>
      </c>
      <c r="BB77">
        <v>247.41701637820515</v>
      </c>
      <c r="BC77" s="4">
        <f t="shared" si="9"/>
        <v>116.9008499514503</v>
      </c>
    </row>
    <row r="78" spans="1:55" x14ac:dyDescent="0.25">
      <c r="B78" t="s">
        <v>15</v>
      </c>
      <c r="C78" s="18">
        <v>22</v>
      </c>
      <c r="D78" s="22">
        <v>67.444999999999965</v>
      </c>
      <c r="E78" s="22">
        <v>1.0659634726387202</v>
      </c>
      <c r="J78" t="s">
        <v>15</v>
      </c>
      <c r="K78" s="1">
        <v>22</v>
      </c>
      <c r="L78" s="4">
        <v>71.697499999999962</v>
      </c>
      <c r="M78" s="4">
        <v>1.8702974362384184</v>
      </c>
      <c r="AP78" t="s">
        <v>14</v>
      </c>
      <c r="AQ78" s="3">
        <v>9</v>
      </c>
      <c r="AR78" s="6">
        <v>214.5</v>
      </c>
      <c r="AS78" s="6">
        <v>248.09249999999997</v>
      </c>
      <c r="AT78" s="6">
        <f t="shared" si="6"/>
        <v>115.66083916083916</v>
      </c>
      <c r="AU78" s="8">
        <v>212.92151762820512</v>
      </c>
      <c r="AV78" s="8">
        <v>250.9704051282051</v>
      </c>
      <c r="AW78" s="6">
        <f t="shared" si="7"/>
        <v>117.8699118453774</v>
      </c>
      <c r="AX78" s="6">
        <v>252.66749999999996</v>
      </c>
      <c r="AY78" s="6">
        <v>300.99000000000012</v>
      </c>
      <c r="AZ78" s="6">
        <f t="shared" si="8"/>
        <v>119.12493692303133</v>
      </c>
      <c r="BA78" s="10">
        <v>238.2011676282051</v>
      </c>
      <c r="BB78" s="10">
        <v>292.73543012820528</v>
      </c>
      <c r="BC78" s="6">
        <f t="shared" si="9"/>
        <v>122.89420452594912</v>
      </c>
    </row>
    <row r="79" spans="1:55" x14ac:dyDescent="0.25">
      <c r="C79" s="18" t="s">
        <v>1</v>
      </c>
      <c r="D79" s="4">
        <f>AVERAGE(D67:D78)</f>
        <v>59.628958333333344</v>
      </c>
      <c r="E79" s="4">
        <f>AVERAGE(E67:E78)</f>
        <v>2.2029322512215894</v>
      </c>
      <c r="K79" s="24" t="s">
        <v>1</v>
      </c>
      <c r="L79" s="25">
        <f>AVERAGE(L67:L78)</f>
        <v>56.268541666666671</v>
      </c>
      <c r="M79" s="25">
        <f>AVERAGE(M67:M78)</f>
        <v>2.3739637039210857</v>
      </c>
      <c r="AP79" t="s">
        <v>14</v>
      </c>
      <c r="AQ79" s="18">
        <v>13</v>
      </c>
      <c r="AR79" s="22">
        <v>217.86750000000001</v>
      </c>
      <c r="AS79" s="22">
        <v>246.33750000000003</v>
      </c>
      <c r="AT79" s="4">
        <f>AS79/AR79*100</f>
        <v>113.06757547592001</v>
      </c>
      <c r="AU79" s="14">
        <v>206.35869137820515</v>
      </c>
      <c r="AV79" s="14">
        <v>239.03423012820517</v>
      </c>
      <c r="AW79" s="4">
        <f>AV79/AU79*100</f>
        <v>115.83434093895939</v>
      </c>
      <c r="AX79" s="22">
        <v>243.90499999999997</v>
      </c>
      <c r="AY79" s="22">
        <v>275.36250000000007</v>
      </c>
      <c r="AZ79" s="4">
        <f>AY79/AX79*100</f>
        <v>112.89743957688447</v>
      </c>
      <c r="BA79" s="13">
        <v>226.94263762820509</v>
      </c>
      <c r="BB79" s="13">
        <v>247.5354988782052</v>
      </c>
      <c r="BC79" s="4">
        <f>BB79/BA79*100</f>
        <v>109.07403803234936</v>
      </c>
    </row>
    <row r="80" spans="1:55" x14ac:dyDescent="0.25">
      <c r="C80" s="18" t="s">
        <v>2</v>
      </c>
      <c r="D80" s="4">
        <f>STDEV(D67:D78)</f>
        <v>5.9185778830050797</v>
      </c>
      <c r="E80" s="4">
        <f>STDEV(E67:E78)</f>
        <v>0.89501930950898489</v>
      </c>
      <c r="K80" s="18" t="s">
        <v>2</v>
      </c>
      <c r="L80" s="4">
        <f>STDEV(L67:L72)</f>
        <v>5.8005234138825514</v>
      </c>
      <c r="M80" s="4">
        <f>STDEV(M67:M72)</f>
        <v>1.2554031556967409</v>
      </c>
      <c r="AP80" t="s">
        <v>14</v>
      </c>
      <c r="AQ80" s="18">
        <v>14</v>
      </c>
      <c r="AR80" s="22">
        <v>188.78749999999999</v>
      </c>
      <c r="AS80" s="22">
        <v>231.60250000000002</v>
      </c>
      <c r="AT80" s="22">
        <f t="shared" si="6"/>
        <v>122.67893795934583</v>
      </c>
      <c r="AU80" s="14">
        <v>191.41342387820512</v>
      </c>
      <c r="AV80" s="14">
        <v>231.86942637820513</v>
      </c>
      <c r="AW80" s="22">
        <f t="shared" si="7"/>
        <v>121.13540507260446</v>
      </c>
      <c r="AX80" s="22">
        <v>252.96999999999997</v>
      </c>
      <c r="AY80" s="22">
        <v>286.69500000000005</v>
      </c>
      <c r="AZ80" s="22">
        <f t="shared" si="8"/>
        <v>113.33162035023918</v>
      </c>
      <c r="BA80" s="13">
        <v>234.3128513782051</v>
      </c>
      <c r="BB80" s="13">
        <v>269.85041762820515</v>
      </c>
      <c r="BC80" s="22">
        <f t="shared" si="9"/>
        <v>115.16671665295846</v>
      </c>
    </row>
    <row r="81" spans="1:55" x14ac:dyDescent="0.25">
      <c r="C81" s="18" t="s">
        <v>3</v>
      </c>
      <c r="D81" s="4">
        <f t="shared" ref="D81:E81" si="10">D80/SQRT(D82)</f>
        <v>1.7085462669863742</v>
      </c>
      <c r="E81" s="4">
        <f t="shared" si="10"/>
        <v>0.25836981963746269</v>
      </c>
      <c r="K81" s="18" t="s">
        <v>3</v>
      </c>
      <c r="L81" s="4">
        <f t="shared" ref="L81:M81" si="11">L80/SQRT(L82)</f>
        <v>1.6744668772229092</v>
      </c>
      <c r="M81" s="4">
        <f t="shared" si="11"/>
        <v>0.36240367494150955</v>
      </c>
      <c r="AP81" t="s">
        <v>14</v>
      </c>
      <c r="AQ81" s="18">
        <v>18</v>
      </c>
      <c r="AR81" s="22">
        <v>216.73999999999995</v>
      </c>
      <c r="AS81" s="22">
        <v>264.58999999999997</v>
      </c>
      <c r="AT81" s="22">
        <f t="shared" si="6"/>
        <v>122.0771431207899</v>
      </c>
      <c r="AU81" s="14">
        <v>209.63774887820509</v>
      </c>
      <c r="AV81" s="14">
        <v>249.32185762820509</v>
      </c>
      <c r="AW81" s="22">
        <f t="shared" si="7"/>
        <v>118.92984873304265</v>
      </c>
      <c r="AX81" s="22">
        <v>252.46999999999986</v>
      </c>
      <c r="AY81" s="22">
        <v>286.09750000000003</v>
      </c>
      <c r="AZ81" s="22">
        <f t="shared" si="8"/>
        <v>113.31940428565777</v>
      </c>
      <c r="BA81" s="13">
        <v>226.58353762820499</v>
      </c>
      <c r="BB81" s="13">
        <v>260.60118387820518</v>
      </c>
      <c r="BC81" s="22">
        <f t="shared" si="9"/>
        <v>115.01329117114363</v>
      </c>
    </row>
    <row r="82" spans="1:55" x14ac:dyDescent="0.25">
      <c r="C82" s="19" t="s">
        <v>6</v>
      </c>
      <c r="D82" s="2">
        <f>COUNT(D67:D78)</f>
        <v>12</v>
      </c>
      <c r="E82" s="2">
        <f>COUNT(E67:E78)</f>
        <v>12</v>
      </c>
      <c r="K82" s="18" t="s">
        <v>6</v>
      </c>
      <c r="L82" s="11">
        <f>COUNT(L67:L78)</f>
        <v>12</v>
      </c>
      <c r="M82" s="11">
        <f>COUNT(M67:M78)</f>
        <v>12</v>
      </c>
      <c r="AP82" t="s">
        <v>14</v>
      </c>
      <c r="AQ82" s="18">
        <v>19</v>
      </c>
      <c r="AR82" s="22">
        <v>216.31249999999994</v>
      </c>
      <c r="AS82" s="22">
        <v>254.2</v>
      </c>
      <c r="AT82" s="4">
        <f t="shared" si="6"/>
        <v>117.51516902629299</v>
      </c>
      <c r="AU82" s="14">
        <v>215.65474012820508</v>
      </c>
      <c r="AV82" s="14">
        <v>251.91257262820511</v>
      </c>
      <c r="AW82" s="4">
        <f t="shared" si="7"/>
        <v>116.81290774246142</v>
      </c>
      <c r="AX82" s="22">
        <v>236.80249999999995</v>
      </c>
      <c r="AY82" s="22">
        <v>279.36</v>
      </c>
      <c r="AZ82" s="4">
        <f t="shared" si="8"/>
        <v>117.97172749443104</v>
      </c>
      <c r="BA82" s="13">
        <v>231.03943012820508</v>
      </c>
      <c r="BB82" s="13">
        <v>276.68186012820513</v>
      </c>
      <c r="BC82" s="4">
        <f t="shared" si="9"/>
        <v>119.75525561791459</v>
      </c>
    </row>
    <row r="83" spans="1:55" x14ac:dyDescent="0.25">
      <c r="C83" s="19"/>
      <c r="D83" s="2"/>
      <c r="E83" s="2"/>
      <c r="K83" s="18"/>
      <c r="L83" s="4"/>
      <c r="M83" s="4"/>
      <c r="AP83" t="s">
        <v>14</v>
      </c>
      <c r="AQ83" s="18">
        <v>23</v>
      </c>
      <c r="AR83" s="22">
        <v>227.55499999999992</v>
      </c>
      <c r="AS83" s="22">
        <v>249.66249999999999</v>
      </c>
      <c r="AT83" s="4">
        <f t="shared" si="6"/>
        <v>109.71523367976977</v>
      </c>
      <c r="AU83" s="14">
        <v>219.07506262820505</v>
      </c>
      <c r="AV83" s="14">
        <v>246.08855262820512</v>
      </c>
      <c r="AW83" s="4">
        <f t="shared" si="7"/>
        <v>112.33070057172367</v>
      </c>
      <c r="AX83" s="22">
        <v>270.39500000000004</v>
      </c>
      <c r="AY83" s="22">
        <v>309.42750000000001</v>
      </c>
      <c r="AZ83" s="4">
        <f t="shared" si="8"/>
        <v>114.4353630799386</v>
      </c>
      <c r="BA83" s="13">
        <v>246.62687887820516</v>
      </c>
      <c r="BB83" s="13">
        <v>271.47198512820512</v>
      </c>
      <c r="BC83" s="4">
        <f t="shared" si="9"/>
        <v>110.07396532081546</v>
      </c>
    </row>
    <row r="84" spans="1:55" x14ac:dyDescent="0.25">
      <c r="B84" t="s">
        <v>21</v>
      </c>
      <c r="C84" s="19"/>
      <c r="D84" s="12">
        <f>_xlfn.T.TEST(D67:D72,L67:L72,2,1)</f>
        <v>2.0513104459904816E-2</v>
      </c>
      <c r="E84" s="12">
        <f>_xlfn.T.TEST(E67:E72,M67:M72,2,1)</f>
        <v>9.6543157174130284E-2</v>
      </c>
      <c r="J84" t="s">
        <v>23</v>
      </c>
      <c r="K84" s="19"/>
      <c r="L84" s="15">
        <f>_xlfn.T.TEST(L46:L51,L67:L72,2,2)</f>
        <v>5.2291102313852705E-4</v>
      </c>
      <c r="M84" s="15">
        <f>_xlfn.T.TEST(M46:M51,M67:M72,2,2)</f>
        <v>0.88043061693799496</v>
      </c>
      <c r="AP84" t="s">
        <v>14</v>
      </c>
      <c r="AQ84" s="18">
        <v>24</v>
      </c>
      <c r="AR84" s="22">
        <v>216.44499999999994</v>
      </c>
      <c r="AS84" s="22">
        <v>269.20249999999999</v>
      </c>
      <c r="AT84" s="6">
        <f t="shared" si="6"/>
        <v>124.37455242671351</v>
      </c>
      <c r="AU84" s="14">
        <v>212.40163137820505</v>
      </c>
      <c r="AV84" s="14">
        <v>265.87260637820509</v>
      </c>
      <c r="AW84" s="6">
        <f t="shared" si="7"/>
        <v>125.17446530567786</v>
      </c>
      <c r="AX84" s="22">
        <v>266.88250000000011</v>
      </c>
      <c r="AY84" s="22">
        <v>286.67999999999995</v>
      </c>
      <c r="AZ84" s="6">
        <f t="shared" si="8"/>
        <v>107.4180585088943</v>
      </c>
      <c r="BA84" s="13">
        <v>248.27801262820523</v>
      </c>
      <c r="BB84" s="13">
        <v>260.7929713782051</v>
      </c>
      <c r="BC84" s="6">
        <f t="shared" si="9"/>
        <v>105.04070361185826</v>
      </c>
    </row>
    <row r="85" spans="1:55" x14ac:dyDescent="0.25">
      <c r="B85" t="s">
        <v>35</v>
      </c>
      <c r="C85" s="19"/>
      <c r="D85" s="12">
        <f>_xlfn.T.TEST(D67:D78,L67:L78,2,1)</f>
        <v>0.15074542982548925</v>
      </c>
      <c r="E85" s="12">
        <f>_xlfn.T.TEST(E67:E78,M67:M78,2,1)</f>
        <v>0.46109067132880455</v>
      </c>
      <c r="J85" t="s">
        <v>24</v>
      </c>
      <c r="K85" s="19"/>
      <c r="L85" s="15">
        <f>_xlfn.T.TEST(L46:L57,L67:L78,2,2)</f>
        <v>9.2635693828108597E-5</v>
      </c>
      <c r="M85" s="15">
        <f>_xlfn.T.TEST(M46:M57,M67:M78,2,2)</f>
        <v>0.58722378551914067</v>
      </c>
      <c r="AQ85" s="24" t="s">
        <v>1</v>
      </c>
      <c r="AR85" s="25">
        <f t="shared" ref="AR85:BC85" si="12">AVERAGE(AR73:AR84)</f>
        <v>215.89999999999995</v>
      </c>
      <c r="AS85" s="25">
        <f t="shared" si="12"/>
        <v>254.71556089743589</v>
      </c>
      <c r="AT85" s="38">
        <f t="shared" si="12"/>
        <v>118.07083395906756</v>
      </c>
      <c r="AU85" s="39">
        <f t="shared" si="12"/>
        <v>213.56109106570509</v>
      </c>
      <c r="AV85" s="39">
        <f t="shared" si="12"/>
        <v>251.45503290064099</v>
      </c>
      <c r="AW85" s="38">
        <f t="shared" si="12"/>
        <v>117.81889812556325</v>
      </c>
      <c r="AX85" s="39">
        <f t="shared" si="12"/>
        <v>251.30352182539681</v>
      </c>
      <c r="AY85" s="39">
        <f t="shared" si="12"/>
        <v>284.35937500000006</v>
      </c>
      <c r="AZ85" s="38">
        <f t="shared" si="12"/>
        <v>113.16323525448655</v>
      </c>
      <c r="BA85" s="39">
        <f t="shared" si="12"/>
        <v>237.07133382860192</v>
      </c>
      <c r="BB85" s="39">
        <f t="shared" si="12"/>
        <v>267.92112419070514</v>
      </c>
      <c r="BC85" s="38">
        <f t="shared" si="12"/>
        <v>113.08969103884391</v>
      </c>
    </row>
    <row r="86" spans="1:55" x14ac:dyDescent="0.25">
      <c r="C86" s="19"/>
      <c r="D86" s="2"/>
      <c r="E86" s="2"/>
      <c r="K86" s="18"/>
      <c r="L86" s="4"/>
      <c r="M86" s="4"/>
      <c r="AQ86" s="18" t="s">
        <v>2</v>
      </c>
      <c r="AR86" s="4">
        <f t="shared" ref="AR86:BC86" si="13">STDEV(AR73:AR84)</f>
        <v>9.9893813508508718</v>
      </c>
      <c r="AS86" s="4">
        <f t="shared" si="13"/>
        <v>11.091528082678117</v>
      </c>
      <c r="AT86" s="4">
        <f t="shared" si="13"/>
        <v>4.3575248593298861</v>
      </c>
      <c r="AU86" s="4">
        <f t="shared" si="13"/>
        <v>9.6627346269399172</v>
      </c>
      <c r="AV86" s="4">
        <f t="shared" si="13"/>
        <v>10.265811582854147</v>
      </c>
      <c r="AW86" s="4">
        <f t="shared" si="13"/>
        <v>3.7085915992973679</v>
      </c>
      <c r="AX86" s="4">
        <f t="shared" si="13"/>
        <v>10.961162989261013</v>
      </c>
      <c r="AY86" s="4">
        <f t="shared" si="13"/>
        <v>16.439926251113338</v>
      </c>
      <c r="AZ86" s="4">
        <f t="shared" si="13"/>
        <v>4.6621732370966997</v>
      </c>
      <c r="BA86" s="4">
        <f t="shared" si="13"/>
        <v>11.747442217408659</v>
      </c>
      <c r="BB86" s="4">
        <f t="shared" si="13"/>
        <v>16.867694218640064</v>
      </c>
      <c r="BC86" s="4">
        <f t="shared" si="13"/>
        <v>6.0306144671837032</v>
      </c>
    </row>
    <row r="87" spans="1:55" x14ac:dyDescent="0.25">
      <c r="K87" s="19"/>
      <c r="L87" s="2"/>
      <c r="M87" s="2"/>
      <c r="AQ87" s="18" t="s">
        <v>3</v>
      </c>
      <c r="AR87" s="4">
        <f t="shared" ref="AR87:AS87" si="14">AR86/SQRT(AR88)</f>
        <v>2.8836860059757892</v>
      </c>
      <c r="AS87" s="4">
        <f t="shared" si="14"/>
        <v>3.2018483621292524</v>
      </c>
      <c r="AT87" s="4">
        <f t="shared" ref="AT87:AU87" si="15">AT86/SQRT(AT88)</f>
        <v>1.2579090752672981</v>
      </c>
      <c r="AU87" s="4">
        <f t="shared" si="15"/>
        <v>2.7893912189858399</v>
      </c>
      <c r="AV87" s="4">
        <f t="shared" ref="AV87:AW87" si="16">AV86/SQRT(AV88)</f>
        <v>2.96348454040541</v>
      </c>
      <c r="AW87" s="4">
        <f t="shared" si="16"/>
        <v>1.07057817908436</v>
      </c>
      <c r="AX87" s="4">
        <f t="shared" ref="AX87:AY87" si="17">AX86/SQRT(AX88)</f>
        <v>3.1642152012406046</v>
      </c>
      <c r="AY87" s="4">
        <f t="shared" si="17"/>
        <v>4.7457979232689409</v>
      </c>
      <c r="AZ87" s="4">
        <f t="shared" ref="AZ87:BA87" si="18">AZ86/SQRT(AZ88)</f>
        <v>1.3458534867232244</v>
      </c>
      <c r="BA87" s="4">
        <f t="shared" si="18"/>
        <v>3.391194463255232</v>
      </c>
      <c r="BB87" s="4">
        <f t="shared" ref="BB87:BC87" si="19">BB86/SQRT(BB88)</f>
        <v>4.8692838988700684</v>
      </c>
      <c r="BC87" s="4">
        <f t="shared" si="19"/>
        <v>1.7408884430036815</v>
      </c>
    </row>
    <row r="88" spans="1:55" x14ac:dyDescent="0.25">
      <c r="D88" s="36" t="s">
        <v>7</v>
      </c>
      <c r="E88" s="36" t="s">
        <v>8</v>
      </c>
      <c r="F88" s="36" t="s">
        <v>19</v>
      </c>
      <c r="G88" s="36" t="s">
        <v>0</v>
      </c>
      <c r="L88" s="36" t="s">
        <v>7</v>
      </c>
      <c r="M88" s="36" t="s">
        <v>8</v>
      </c>
      <c r="N88" s="36" t="s">
        <v>19</v>
      </c>
      <c r="O88" s="36" t="s">
        <v>0</v>
      </c>
      <c r="AQ88" s="19" t="s">
        <v>6</v>
      </c>
      <c r="AR88" s="2">
        <f t="shared" ref="AR88:BC88" si="20">COUNT(AR73:AR84)</f>
        <v>12</v>
      </c>
      <c r="AS88" s="2">
        <f t="shared" si="20"/>
        <v>12</v>
      </c>
      <c r="AT88" s="2">
        <f t="shared" si="20"/>
        <v>12</v>
      </c>
      <c r="AU88" s="2">
        <f t="shared" si="20"/>
        <v>12</v>
      </c>
      <c r="AV88" s="2">
        <f t="shared" si="20"/>
        <v>12</v>
      </c>
      <c r="AW88" s="2">
        <f t="shared" si="20"/>
        <v>12</v>
      </c>
      <c r="AX88" s="2">
        <f t="shared" si="20"/>
        <v>12</v>
      </c>
      <c r="AY88" s="2">
        <f t="shared" si="20"/>
        <v>12</v>
      </c>
      <c r="AZ88" s="2">
        <f t="shared" si="20"/>
        <v>12</v>
      </c>
      <c r="BA88" s="2">
        <f t="shared" si="20"/>
        <v>12</v>
      </c>
      <c r="BB88" s="2">
        <f t="shared" si="20"/>
        <v>12</v>
      </c>
      <c r="BC88" s="2">
        <f t="shared" si="20"/>
        <v>12</v>
      </c>
    </row>
    <row r="89" spans="1:55" x14ac:dyDescent="0.25">
      <c r="A89" t="s">
        <v>11</v>
      </c>
      <c r="B89" t="s">
        <v>14</v>
      </c>
      <c r="C89" s="1">
        <v>1</v>
      </c>
      <c r="D89" s="4">
        <v>208.09499999999997</v>
      </c>
      <c r="E89" s="4">
        <v>2.2379929624554222</v>
      </c>
      <c r="F89" s="2">
        <v>489.17500000000001</v>
      </c>
      <c r="G89" s="2">
        <f t="shared" ref="G89:G100" si="21">D89-0.0453*(F89-$A$71)</f>
        <v>209.83814012820511</v>
      </c>
      <c r="I89" t="s">
        <v>11</v>
      </c>
      <c r="J89" t="s">
        <v>14</v>
      </c>
      <c r="K89" s="1">
        <v>1</v>
      </c>
      <c r="L89" s="4">
        <v>249.89750000000004</v>
      </c>
      <c r="M89" s="4">
        <v>2.6215983912491225</v>
      </c>
      <c r="N89">
        <v>753.88750000000005</v>
      </c>
      <c r="O89">
        <f t="shared" ref="O89:O100" si="22">L89-0.0453*(N89-$A$71)</f>
        <v>239.64916387820517</v>
      </c>
    </row>
    <row r="90" spans="1:55" x14ac:dyDescent="0.25">
      <c r="B90" t="s">
        <v>14</v>
      </c>
      <c r="C90" s="1">
        <v>4</v>
      </c>
      <c r="D90" s="22">
        <v>219.82249999999999</v>
      </c>
      <c r="E90" s="4">
        <v>3.0016682861368946</v>
      </c>
      <c r="F90" s="2">
        <v>411.86250000000001</v>
      </c>
      <c r="G90" s="2">
        <f t="shared" si="21"/>
        <v>225.06789637820512</v>
      </c>
      <c r="J90" t="s">
        <v>14</v>
      </c>
      <c r="K90" s="1">
        <v>4</v>
      </c>
      <c r="L90" s="22">
        <v>255.69500000000002</v>
      </c>
      <c r="M90" s="4">
        <v>2.897370035911877</v>
      </c>
      <c r="N90">
        <v>556.21249999999998</v>
      </c>
      <c r="O90">
        <f t="shared" si="22"/>
        <v>254.40134137820516</v>
      </c>
      <c r="AQ90" s="19" t="s">
        <v>34</v>
      </c>
      <c r="AR90" s="15">
        <f>TTEST(AR73:AR84,AX73:AX84,2,1)</f>
        <v>2.6717571756114957E-6</v>
      </c>
      <c r="AS90" s="15">
        <f>TTEST(AS73:AS84,AY73:AY84,2,1)</f>
        <v>7.5795151984884819E-4</v>
      </c>
      <c r="AT90" s="15">
        <f t="shared" ref="AT90:AW90" si="23">TTEST(AT73:AT84,AZ73:AZ84,2,1)</f>
        <v>3.7362391966563963E-2</v>
      </c>
      <c r="AU90" s="15">
        <f t="shared" si="23"/>
        <v>1.2928964607287067E-5</v>
      </c>
      <c r="AV90" s="15">
        <f t="shared" si="23"/>
        <v>1.509995697970941E-2</v>
      </c>
      <c r="AW90" s="15">
        <f t="shared" si="23"/>
        <v>4.5958617005142942E-2</v>
      </c>
    </row>
    <row r="91" spans="1:55" x14ac:dyDescent="0.25">
      <c r="B91" t="s">
        <v>14</v>
      </c>
      <c r="C91" s="1">
        <v>10</v>
      </c>
      <c r="D91" s="22">
        <v>224.08249999999998</v>
      </c>
      <c r="E91" s="4">
        <v>2.3263813101037423</v>
      </c>
      <c r="F91" s="2">
        <v>604.52499999999998</v>
      </c>
      <c r="G91" s="2">
        <f t="shared" si="21"/>
        <v>220.60028512820512</v>
      </c>
      <c r="J91" t="s">
        <v>14</v>
      </c>
      <c r="K91" s="27">
        <v>10</v>
      </c>
      <c r="L91" s="4">
        <v>236.80476190476188</v>
      </c>
      <c r="M91" s="4">
        <v>2.6314473785585091</v>
      </c>
      <c r="N91">
        <v>412.8</v>
      </c>
      <c r="O91">
        <f t="shared" si="22"/>
        <v>242.00768953296699</v>
      </c>
    </row>
    <row r="92" spans="1:55" x14ac:dyDescent="0.25">
      <c r="B92" t="s">
        <v>14</v>
      </c>
      <c r="C92" s="1">
        <v>7</v>
      </c>
      <c r="D92" s="4">
        <v>224.64500000000004</v>
      </c>
      <c r="E92" s="4">
        <v>3.0529335277729155</v>
      </c>
      <c r="F92" s="2">
        <v>437.21249999999998</v>
      </c>
      <c r="G92" s="2">
        <f t="shared" si="21"/>
        <v>228.74204137820516</v>
      </c>
      <c r="J92" t="s">
        <v>14</v>
      </c>
      <c r="K92" s="1">
        <v>7</v>
      </c>
      <c r="L92" s="4">
        <v>258.50249999999994</v>
      </c>
      <c r="M92" s="4">
        <v>6.5354344251166632</v>
      </c>
      <c r="N92">
        <v>822.05</v>
      </c>
      <c r="O92">
        <f t="shared" si="22"/>
        <v>245.16640262820508</v>
      </c>
      <c r="AR92" s="30" t="s">
        <v>28</v>
      </c>
      <c r="AS92" s="28" t="s">
        <v>29</v>
      </c>
      <c r="AT92" s="33" t="s">
        <v>30</v>
      </c>
      <c r="AU92" s="30" t="s">
        <v>28</v>
      </c>
      <c r="AV92" s="28" t="s">
        <v>29</v>
      </c>
      <c r="AW92" s="33" t="s">
        <v>5</v>
      </c>
      <c r="AX92" s="31" t="s">
        <v>28</v>
      </c>
      <c r="AY92" s="29" t="s">
        <v>29</v>
      </c>
      <c r="AZ92" s="32" t="s">
        <v>30</v>
      </c>
      <c r="BA92" s="31" t="s">
        <v>28</v>
      </c>
      <c r="BB92" s="29" t="s">
        <v>29</v>
      </c>
      <c r="BC92" s="32" t="s">
        <v>5</v>
      </c>
    </row>
    <row r="93" spans="1:55" x14ac:dyDescent="0.25">
      <c r="B93" t="s">
        <v>14</v>
      </c>
      <c r="C93" s="1">
        <v>8</v>
      </c>
      <c r="D93" s="4">
        <v>215.94749999999993</v>
      </c>
      <c r="E93" s="4">
        <v>3.4754298295318815</v>
      </c>
      <c r="F93" s="2">
        <v>636.38750000000005</v>
      </c>
      <c r="G93" s="2">
        <f t="shared" si="21"/>
        <v>211.02191387820505</v>
      </c>
      <c r="J93" t="s">
        <v>14</v>
      </c>
      <c r="K93" s="1">
        <v>8</v>
      </c>
      <c r="L93" s="4">
        <v>238.64999999999995</v>
      </c>
      <c r="M93" s="4">
        <v>2.582707518283863</v>
      </c>
      <c r="N93">
        <v>1123.75</v>
      </c>
      <c r="O93">
        <f t="shared" si="22"/>
        <v>211.64689262820508</v>
      </c>
      <c r="AR93" s="30" t="s">
        <v>26</v>
      </c>
      <c r="AS93" s="28" t="s">
        <v>26</v>
      </c>
      <c r="AT93" s="33" t="s">
        <v>26</v>
      </c>
      <c r="AU93" s="30" t="s">
        <v>26</v>
      </c>
      <c r="AV93" s="28" t="s">
        <v>26</v>
      </c>
      <c r="AW93" s="33" t="s">
        <v>26</v>
      </c>
      <c r="AX93" s="31" t="s">
        <v>27</v>
      </c>
      <c r="AY93" s="29" t="s">
        <v>27</v>
      </c>
      <c r="AZ93" s="34" t="s">
        <v>27</v>
      </c>
      <c r="BA93" s="29" t="s">
        <v>27</v>
      </c>
      <c r="BB93" s="31" t="s">
        <v>27</v>
      </c>
      <c r="BC93" s="32" t="s">
        <v>27</v>
      </c>
    </row>
    <row r="94" spans="1:55" x14ac:dyDescent="0.25">
      <c r="B94" t="s">
        <v>14</v>
      </c>
      <c r="C94" s="3">
        <v>9</v>
      </c>
      <c r="D94" s="6">
        <v>214.5</v>
      </c>
      <c r="E94" s="6">
        <v>2.7311999423330384</v>
      </c>
      <c r="F94" s="8">
        <v>562.5</v>
      </c>
      <c r="G94" s="8">
        <f t="shared" si="21"/>
        <v>212.92151762820512</v>
      </c>
      <c r="J94" t="s">
        <v>14</v>
      </c>
      <c r="K94" s="3">
        <v>9</v>
      </c>
      <c r="L94" s="6">
        <v>252.66749999999996</v>
      </c>
      <c r="M94" s="6">
        <v>4.134806902988335</v>
      </c>
      <c r="N94" s="10">
        <v>847</v>
      </c>
      <c r="O94" s="10">
        <f t="shared" si="22"/>
        <v>238.2011676282051</v>
      </c>
      <c r="AR94" s="36" t="s">
        <v>31</v>
      </c>
      <c r="AS94" s="36" t="s">
        <v>31</v>
      </c>
      <c r="AT94" s="36" t="s">
        <v>30</v>
      </c>
      <c r="AU94" s="36" t="s">
        <v>32</v>
      </c>
      <c r="AV94" s="36" t="s">
        <v>32</v>
      </c>
      <c r="AW94" s="36" t="s">
        <v>33</v>
      </c>
      <c r="AX94" s="36" t="s">
        <v>31</v>
      </c>
      <c r="AY94" s="36" t="s">
        <v>31</v>
      </c>
      <c r="AZ94" s="36" t="s">
        <v>30</v>
      </c>
      <c r="BA94" s="36" t="s">
        <v>32</v>
      </c>
      <c r="BB94" s="36" t="s">
        <v>32</v>
      </c>
      <c r="BC94" s="36" t="s">
        <v>33</v>
      </c>
    </row>
    <row r="95" spans="1:55" x14ac:dyDescent="0.25">
      <c r="B95" t="s">
        <v>14</v>
      </c>
      <c r="C95" s="18">
        <v>13</v>
      </c>
      <c r="D95" s="22">
        <v>217.86750000000001</v>
      </c>
      <c r="E95" s="22">
        <v>1.6228100628231283</v>
      </c>
      <c r="F95" s="14">
        <v>781.71249999999998</v>
      </c>
      <c r="G95" s="2">
        <f t="shared" si="21"/>
        <v>206.35869137820515</v>
      </c>
      <c r="J95" t="s">
        <v>14</v>
      </c>
      <c r="K95" s="18">
        <v>13</v>
      </c>
      <c r="L95" s="22">
        <v>243.90499999999997</v>
      </c>
      <c r="M95" s="22">
        <v>3.3127952698589751</v>
      </c>
      <c r="N95" s="13">
        <v>902.1</v>
      </c>
      <c r="O95">
        <f t="shared" si="22"/>
        <v>226.94263762820509</v>
      </c>
      <c r="AP95" t="s">
        <v>15</v>
      </c>
      <c r="AQ95" s="1">
        <v>2</v>
      </c>
      <c r="AR95" s="4">
        <v>224.66000000000008</v>
      </c>
      <c r="AS95" s="4">
        <v>240.52749999999997</v>
      </c>
      <c r="AT95" s="4">
        <f>AS95/AR95*100</f>
        <v>107.06289504139583</v>
      </c>
      <c r="AU95" s="2">
        <v>221.58831637820521</v>
      </c>
      <c r="AV95" s="2">
        <v>241.4031451282051</v>
      </c>
      <c r="AW95" s="4">
        <f>AV95/AU95*100</f>
        <v>108.94218119162026</v>
      </c>
      <c r="AX95" s="4">
        <v>221.34750000000003</v>
      </c>
      <c r="AY95" s="4">
        <v>222.10999999999999</v>
      </c>
      <c r="AZ95" s="4">
        <f>AY95/AX95*100</f>
        <v>100.34448096319136</v>
      </c>
      <c r="BA95" s="2">
        <v>215.56574387820515</v>
      </c>
      <c r="BB95">
        <v>223.39730887820511</v>
      </c>
      <c r="BC95" s="4">
        <f>BB95/BA95*100</f>
        <v>103.63302854113259</v>
      </c>
    </row>
    <row r="96" spans="1:55" x14ac:dyDescent="0.25">
      <c r="B96" t="s">
        <v>14</v>
      </c>
      <c r="C96" s="18">
        <v>14</v>
      </c>
      <c r="D96" s="22">
        <v>188.78749999999999</v>
      </c>
      <c r="E96" s="22">
        <v>1.8526197667087556</v>
      </c>
      <c r="F96" s="14">
        <v>469.6875</v>
      </c>
      <c r="G96" s="2">
        <f t="shared" si="21"/>
        <v>191.41342387820512</v>
      </c>
      <c r="J96" t="s">
        <v>14</v>
      </c>
      <c r="K96" s="18">
        <v>14</v>
      </c>
      <c r="L96" s="22">
        <v>252.96999999999997</v>
      </c>
      <c r="M96" s="22">
        <v>2.3705754839278979</v>
      </c>
      <c r="N96" s="13">
        <v>939.51250000000005</v>
      </c>
      <c r="O96">
        <f t="shared" si="22"/>
        <v>234.3128513782051</v>
      </c>
      <c r="AP96" t="s">
        <v>15</v>
      </c>
      <c r="AQ96" s="1">
        <v>3</v>
      </c>
      <c r="AR96" s="22">
        <v>236.75249999999997</v>
      </c>
      <c r="AS96" s="22">
        <v>264.28750000000002</v>
      </c>
      <c r="AT96" s="22">
        <f t="shared" ref="AT96:AT106" si="24">AS96/AR96*100</f>
        <v>111.63028901489955</v>
      </c>
      <c r="AU96" s="2">
        <v>226.3558063782051</v>
      </c>
      <c r="AV96" s="2">
        <v>257.52046887820518</v>
      </c>
      <c r="AW96" s="22">
        <f t="shared" ref="AW96:AW106" si="25">AV96/AU96*100</f>
        <v>113.76799782548048</v>
      </c>
      <c r="AX96" s="22">
        <v>239.75750000000002</v>
      </c>
      <c r="AY96" s="22">
        <v>270.61750000000001</v>
      </c>
      <c r="AZ96" s="22">
        <f t="shared" ref="AZ96:AZ106" si="26">AY96/AX96*100</f>
        <v>112.87133874852715</v>
      </c>
      <c r="BA96" s="2">
        <v>230.13713512820516</v>
      </c>
      <c r="BB96">
        <v>265.47277512820511</v>
      </c>
      <c r="BC96" s="22">
        <f t="shared" ref="BC96:BC106" si="27">BB96/BA96*100</f>
        <v>115.35416697540583</v>
      </c>
    </row>
    <row r="97" spans="1:55" x14ac:dyDescent="0.25">
      <c r="B97" t="s">
        <v>14</v>
      </c>
      <c r="C97" s="18">
        <v>18</v>
      </c>
      <c r="D97" s="22">
        <v>216.73999999999995</v>
      </c>
      <c r="E97" s="22">
        <v>2.3617366491630665</v>
      </c>
      <c r="F97" s="14">
        <v>684.4375</v>
      </c>
      <c r="G97" s="2">
        <f t="shared" si="21"/>
        <v>209.63774887820509</v>
      </c>
      <c r="J97" t="s">
        <v>14</v>
      </c>
      <c r="K97" s="18">
        <v>18</v>
      </c>
      <c r="L97" s="22">
        <v>252.46999999999986</v>
      </c>
      <c r="M97" s="22">
        <v>3.2438523586932813</v>
      </c>
      <c r="N97" s="13">
        <v>1099.0999999999999</v>
      </c>
      <c r="O97">
        <f t="shared" si="22"/>
        <v>226.58353762820499</v>
      </c>
      <c r="AP97" t="s">
        <v>15</v>
      </c>
      <c r="AQ97" s="1">
        <v>5</v>
      </c>
      <c r="AR97" s="22">
        <v>207.51749999999998</v>
      </c>
      <c r="AS97" s="22">
        <v>234.85</v>
      </c>
      <c r="AT97" s="22">
        <f t="shared" si="24"/>
        <v>113.17117833435735</v>
      </c>
      <c r="AU97" s="2">
        <v>209.34161387820512</v>
      </c>
      <c r="AV97" s="2">
        <v>234.08974887820511</v>
      </c>
      <c r="AW97" s="22">
        <f t="shared" si="25"/>
        <v>111.8218898486177</v>
      </c>
      <c r="AX97" s="22">
        <v>207.32999999999998</v>
      </c>
      <c r="AY97" s="22">
        <v>230.35500000000008</v>
      </c>
      <c r="AZ97" s="22">
        <f t="shared" si="26"/>
        <v>111.105484010997</v>
      </c>
      <c r="BA97" s="2">
        <v>211.60654262820512</v>
      </c>
      <c r="BB97">
        <v>234.5194251282052</v>
      </c>
      <c r="BC97" s="22">
        <f t="shared" si="27"/>
        <v>110.82805957482054</v>
      </c>
    </row>
    <row r="98" spans="1:55" x14ac:dyDescent="0.25">
      <c r="B98" t="s">
        <v>14</v>
      </c>
      <c r="C98" s="18">
        <v>19</v>
      </c>
      <c r="D98" s="22">
        <v>216.31249999999994</v>
      </c>
      <c r="E98" s="22">
        <v>3.440074490472556</v>
      </c>
      <c r="F98" s="14">
        <v>542.17499999999995</v>
      </c>
      <c r="G98" s="2">
        <f t="shared" si="21"/>
        <v>215.65474012820508</v>
      </c>
      <c r="J98" t="s">
        <v>14</v>
      </c>
      <c r="K98" s="18">
        <v>19</v>
      </c>
      <c r="L98" s="22">
        <v>236.80249999999995</v>
      </c>
      <c r="M98" s="22">
        <v>5.0611167863427147</v>
      </c>
      <c r="N98" s="13">
        <v>654.875</v>
      </c>
      <c r="O98">
        <f t="shared" si="22"/>
        <v>231.03943012820508</v>
      </c>
      <c r="AP98" t="s">
        <v>15</v>
      </c>
      <c r="AQ98" s="1">
        <v>6</v>
      </c>
      <c r="AR98" s="4">
        <v>203.53500000000003</v>
      </c>
      <c r="AS98" s="4">
        <v>255.93999999999997</v>
      </c>
      <c r="AT98" s="4">
        <f t="shared" si="24"/>
        <v>125.74741444960323</v>
      </c>
      <c r="AU98" s="2">
        <v>205.21585262820514</v>
      </c>
      <c r="AV98" s="2">
        <v>252.71712762820511</v>
      </c>
      <c r="AW98" s="4">
        <f t="shared" si="25"/>
        <v>123.14698128416973</v>
      </c>
      <c r="AX98" s="4">
        <v>229.96250000000001</v>
      </c>
      <c r="AY98" s="4">
        <v>270.29500000000002</v>
      </c>
      <c r="AZ98" s="4">
        <f t="shared" si="26"/>
        <v>117.53872914062076</v>
      </c>
      <c r="BA98" s="2">
        <v>225.99444262820512</v>
      </c>
      <c r="BB98">
        <v>264.01777512820513</v>
      </c>
      <c r="BC98" s="4">
        <f t="shared" si="27"/>
        <v>116.82489713366719</v>
      </c>
    </row>
    <row r="99" spans="1:55" x14ac:dyDescent="0.25">
      <c r="B99" t="s">
        <v>14</v>
      </c>
      <c r="C99" s="18">
        <v>23</v>
      </c>
      <c r="D99" s="22">
        <v>227.55499999999992</v>
      </c>
      <c r="E99" s="22">
        <v>2.1584434495719371</v>
      </c>
      <c r="F99" s="14">
        <v>714.85</v>
      </c>
      <c r="G99" s="2">
        <f t="shared" si="21"/>
        <v>219.07506262820505</v>
      </c>
      <c r="J99" t="s">
        <v>14</v>
      </c>
      <c r="K99" s="18">
        <v>23</v>
      </c>
      <c r="L99" s="22">
        <v>270.39500000000004</v>
      </c>
      <c r="M99" s="22">
        <v>3.7264527368531044</v>
      </c>
      <c r="N99" s="13">
        <v>1052.3375000000001</v>
      </c>
      <c r="O99">
        <f t="shared" si="22"/>
        <v>246.62687887820516</v>
      </c>
      <c r="AP99" t="s">
        <v>15</v>
      </c>
      <c r="AQ99" s="1">
        <v>11</v>
      </c>
      <c r="AR99" s="4">
        <v>215.11499999999995</v>
      </c>
      <c r="AS99" s="4">
        <v>238.19500000000008</v>
      </c>
      <c r="AT99" s="4">
        <f t="shared" si="24"/>
        <v>110.72914487599661</v>
      </c>
      <c r="AU99" s="2">
        <v>215.41250387820509</v>
      </c>
      <c r="AV99" s="2">
        <v>239.4409726282052</v>
      </c>
      <c r="AW99" s="4">
        <f t="shared" si="25"/>
        <v>111.15463044967244</v>
      </c>
      <c r="AX99" s="4">
        <v>217.33999999999997</v>
      </c>
      <c r="AY99" s="4">
        <v>252.73000000000002</v>
      </c>
      <c r="AZ99" s="4">
        <f t="shared" si="26"/>
        <v>116.28324284531151</v>
      </c>
      <c r="BA99" s="2">
        <v>216.2428301282051</v>
      </c>
      <c r="BB99">
        <v>249.81120387820516</v>
      </c>
      <c r="BC99" s="4">
        <f t="shared" si="27"/>
        <v>115.52346208662649</v>
      </c>
    </row>
    <row r="100" spans="1:55" x14ac:dyDescent="0.25">
      <c r="B100" t="s">
        <v>14</v>
      </c>
      <c r="C100" s="3">
        <v>24</v>
      </c>
      <c r="D100" s="6">
        <v>216.44499999999994</v>
      </c>
      <c r="E100" s="6">
        <v>1.9109560761566431</v>
      </c>
      <c r="F100" s="8">
        <v>616.91250000000002</v>
      </c>
      <c r="G100" s="8">
        <f t="shared" si="21"/>
        <v>212.40163137820505</v>
      </c>
      <c r="J100" t="s">
        <v>14</v>
      </c>
      <c r="K100" s="3">
        <v>24</v>
      </c>
      <c r="L100" s="6">
        <v>266.88250000000011</v>
      </c>
      <c r="M100" s="6">
        <v>3.6681164274052214</v>
      </c>
      <c r="N100" s="10">
        <v>938.35</v>
      </c>
      <c r="O100" s="10">
        <f t="shared" si="22"/>
        <v>248.27801262820523</v>
      </c>
      <c r="AP100" t="s">
        <v>15</v>
      </c>
      <c r="AQ100" s="3">
        <v>12</v>
      </c>
      <c r="AR100" s="6">
        <v>249.59249999999992</v>
      </c>
      <c r="AS100" s="6">
        <v>289.62499999999983</v>
      </c>
      <c r="AT100" s="6">
        <f t="shared" si="24"/>
        <v>116.03914380440115</v>
      </c>
      <c r="AU100" s="8">
        <v>248.73485387820506</v>
      </c>
      <c r="AV100" s="8">
        <v>289.46780512820499</v>
      </c>
      <c r="AW100" s="6">
        <f t="shared" si="25"/>
        <v>116.37605289926323</v>
      </c>
      <c r="AX100" s="6">
        <v>225.23749999999995</v>
      </c>
      <c r="AY100" s="6">
        <v>283.66499999999991</v>
      </c>
      <c r="AZ100" s="6">
        <f t="shared" si="26"/>
        <v>125.94039624840445</v>
      </c>
      <c r="BA100" s="8">
        <v>225.64995262820509</v>
      </c>
      <c r="BB100" s="10">
        <v>283.09670762820502</v>
      </c>
      <c r="BC100" s="6">
        <f t="shared" si="27"/>
        <v>125.45835012633609</v>
      </c>
    </row>
    <row r="101" spans="1:55" x14ac:dyDescent="0.25">
      <c r="C101" s="18" t="s">
        <v>1</v>
      </c>
      <c r="D101" s="4">
        <f>AVERAGE(D89:D100)</f>
        <v>215.89999999999995</v>
      </c>
      <c r="E101" s="4">
        <f>AVERAGE(E89:E100)</f>
        <v>2.5143538627691653</v>
      </c>
      <c r="F101" s="4">
        <f>AVERAGE(F89:F100)</f>
        <v>579.28645833333337</v>
      </c>
      <c r="G101" s="4">
        <f>AVERAGE(G89:G100)</f>
        <v>213.56109106570509</v>
      </c>
      <c r="K101" s="18" t="s">
        <v>1</v>
      </c>
      <c r="L101" s="4">
        <f>AVERAGE(L89:L100)</f>
        <v>251.30352182539681</v>
      </c>
      <c r="M101" s="4">
        <f>AVERAGE(M89:M100)</f>
        <v>3.5655228095991305</v>
      </c>
      <c r="N101" s="4">
        <f>AVERAGE(N89:N100)</f>
        <v>841.83125000000007</v>
      </c>
      <c r="O101" s="4">
        <f>AVERAGE(O89:O100)</f>
        <v>237.07133382860192</v>
      </c>
      <c r="AP101" t="s">
        <v>15</v>
      </c>
      <c r="AQ101" s="18">
        <v>15</v>
      </c>
      <c r="AR101" s="22">
        <v>182.42249999999996</v>
      </c>
      <c r="AS101" s="22">
        <v>226.92750000000001</v>
      </c>
      <c r="AT101" s="4">
        <f>AS101/AR101*100</f>
        <v>124.39666159602025</v>
      </c>
      <c r="AU101" s="14">
        <v>185.2092388782051</v>
      </c>
      <c r="AV101" s="2">
        <v>233.15250887820514</v>
      </c>
      <c r="AW101" s="4">
        <f>AV101/AU101*100</f>
        <v>125.88600346850292</v>
      </c>
      <c r="AX101" s="22">
        <v>216.40499999999997</v>
      </c>
      <c r="AY101">
        <v>245.69499999999999</v>
      </c>
      <c r="AZ101" s="4">
        <f>AY101/AX101*100</f>
        <v>113.53480742127032</v>
      </c>
      <c r="BA101" s="22">
        <v>212.2670676282051</v>
      </c>
      <c r="BB101" s="22">
        <v>242.31527637820511</v>
      </c>
      <c r="BC101" s="4">
        <f>BB101/BA101*100</f>
        <v>114.15585049802957</v>
      </c>
    </row>
    <row r="102" spans="1:55" x14ac:dyDescent="0.25">
      <c r="C102" s="18" t="s">
        <v>2</v>
      </c>
      <c r="D102" s="4">
        <f>STDEV(D89:D100)</f>
        <v>9.9893813508508718</v>
      </c>
      <c r="E102" s="4">
        <f>STDEV(E89:E100)</f>
        <v>0.61892104308688478</v>
      </c>
      <c r="F102" s="4">
        <f>STDEV(F89:F100)</f>
        <v>115.10098067200414</v>
      </c>
      <c r="G102" s="4">
        <f>STDEV(G89:G100)</f>
        <v>9.6627346269399172</v>
      </c>
      <c r="K102" s="18" t="s">
        <v>2</v>
      </c>
      <c r="L102" s="4">
        <f>STDEV(L89:L100)</f>
        <v>10.961162989261013</v>
      </c>
      <c r="M102" s="4">
        <f>STDEV(M89:M100)</f>
        <v>1.2131390934964124</v>
      </c>
      <c r="N102" s="4">
        <f>STDEV(N89:N100)</f>
        <v>217.67756195830935</v>
      </c>
      <c r="O102" s="4">
        <f>STDEV(O89:O100)</f>
        <v>11.747442217408659</v>
      </c>
      <c r="AP102" t="s">
        <v>15</v>
      </c>
      <c r="AQ102" s="18">
        <v>16</v>
      </c>
      <c r="AR102" s="22">
        <v>208.56999999999988</v>
      </c>
      <c r="AS102" s="22">
        <v>260.21499999999992</v>
      </c>
      <c r="AT102" s="22">
        <f t="shared" si="24"/>
        <v>124.76147096897927</v>
      </c>
      <c r="AU102" s="14">
        <v>206.002845128205</v>
      </c>
      <c r="AV102" s="2">
        <v>255.81206262820504</v>
      </c>
      <c r="AW102" s="22">
        <f t="shared" si="25"/>
        <v>124.17889785405707</v>
      </c>
      <c r="AX102" s="22">
        <v>214.38999999999996</v>
      </c>
      <c r="AY102">
        <v>268.94749999999993</v>
      </c>
      <c r="AZ102" s="22">
        <f t="shared" si="26"/>
        <v>125.44778207938802</v>
      </c>
      <c r="BA102" s="22">
        <v>198.50804262820509</v>
      </c>
      <c r="BB102" s="22">
        <v>255.70313512820508</v>
      </c>
      <c r="BC102" s="22">
        <f t="shared" si="27"/>
        <v>128.81248121877022</v>
      </c>
    </row>
    <row r="103" spans="1:55" x14ac:dyDescent="0.25">
      <c r="C103" s="18" t="s">
        <v>3</v>
      </c>
      <c r="D103" s="4">
        <f t="shared" ref="D103:G103" si="28">D102/SQRT(D104)</f>
        <v>2.8836860059757892</v>
      </c>
      <c r="E103" s="4">
        <f t="shared" si="28"/>
        <v>0.17866711541666846</v>
      </c>
      <c r="F103" s="4">
        <f t="shared" si="28"/>
        <v>33.226791087485751</v>
      </c>
      <c r="G103" s="4">
        <f t="shared" si="28"/>
        <v>2.7893912189858399</v>
      </c>
      <c r="K103" s="18" t="s">
        <v>3</v>
      </c>
      <c r="L103" s="4">
        <f t="shared" ref="L103:M103" si="29">L102/SQRT(L104)</f>
        <v>3.1642152012406046</v>
      </c>
      <c r="M103" s="4">
        <f t="shared" si="29"/>
        <v>0.35020309109730613</v>
      </c>
      <c r="N103" s="4">
        <f>N102/SQRT(N104)</f>
        <v>62.838099496585677</v>
      </c>
      <c r="O103" s="4">
        <f>O102/SQRT(O104)</f>
        <v>3.391194463255232</v>
      </c>
      <c r="AP103" t="s">
        <v>15</v>
      </c>
      <c r="AQ103" s="18">
        <v>17</v>
      </c>
      <c r="AR103" s="22">
        <v>242.81999999999988</v>
      </c>
      <c r="AS103" s="22">
        <v>287.27499999999998</v>
      </c>
      <c r="AT103" s="22">
        <f t="shared" si="24"/>
        <v>118.30780001647317</v>
      </c>
      <c r="AU103" s="14">
        <v>232.77324887820501</v>
      </c>
      <c r="AV103" s="2">
        <v>263.37267762820511</v>
      </c>
      <c r="AW103" s="22">
        <f t="shared" si="25"/>
        <v>113.14559507910241</v>
      </c>
      <c r="AX103" s="22">
        <v>284.755</v>
      </c>
      <c r="AY103">
        <v>327.64750000000009</v>
      </c>
      <c r="AZ103" s="22">
        <f t="shared" si="26"/>
        <v>115.06294885076649</v>
      </c>
      <c r="BA103" s="22">
        <v>256.15053762820514</v>
      </c>
      <c r="BB103" s="22">
        <v>292.43433387820522</v>
      </c>
      <c r="BC103" s="22">
        <f t="shared" si="27"/>
        <v>114.16502834074271</v>
      </c>
    </row>
    <row r="104" spans="1:55" x14ac:dyDescent="0.25">
      <c r="C104" s="19" t="s">
        <v>6</v>
      </c>
      <c r="D104" s="2">
        <f>COUNT(D89:D100)</f>
        <v>12</v>
      </c>
      <c r="E104" s="2">
        <f>COUNT(E89:E100)</f>
        <v>12</v>
      </c>
      <c r="F104" s="2">
        <f>COUNT(F89:F100)</f>
        <v>12</v>
      </c>
      <c r="G104" s="2">
        <f>COUNT(G89:G100)</f>
        <v>12</v>
      </c>
      <c r="K104" s="19" t="s">
        <v>6</v>
      </c>
      <c r="L104" s="2">
        <f>COUNT(L89:L100)</f>
        <v>12</v>
      </c>
      <c r="M104" s="2">
        <f>COUNT(M89:M100)</f>
        <v>12</v>
      </c>
      <c r="N104" s="2">
        <f>COUNT(N89:N100)</f>
        <v>12</v>
      </c>
      <c r="O104" s="2">
        <f>COUNT(O89:O100)</f>
        <v>12</v>
      </c>
      <c r="AP104" t="s">
        <v>15</v>
      </c>
      <c r="AQ104" s="18">
        <v>20</v>
      </c>
      <c r="AR104" s="22">
        <v>237.31749999999997</v>
      </c>
      <c r="AS104" s="22">
        <v>261.90500000000009</v>
      </c>
      <c r="AT104" s="4">
        <f t="shared" si="24"/>
        <v>110.36059287663156</v>
      </c>
      <c r="AU104" s="14">
        <v>226.00631262820508</v>
      </c>
      <c r="AV104" s="2">
        <v>257.17816762820519</v>
      </c>
      <c r="AW104" s="4">
        <f t="shared" si="25"/>
        <v>113.79247094362353</v>
      </c>
      <c r="AX104" s="22">
        <v>211.54499999999999</v>
      </c>
      <c r="AY104">
        <v>245.09250000000003</v>
      </c>
      <c r="AZ104" s="4">
        <f t="shared" si="26"/>
        <v>115.85832801531591</v>
      </c>
      <c r="BA104" s="22">
        <v>214.34079887820511</v>
      </c>
      <c r="BB104" s="22">
        <v>242.51685137820516</v>
      </c>
      <c r="BC104" s="4">
        <f t="shared" si="27"/>
        <v>113.14544531300854</v>
      </c>
    </row>
    <row r="105" spans="1:55" x14ac:dyDescent="0.25">
      <c r="C105" s="19"/>
      <c r="D105" s="2"/>
      <c r="E105" s="2"/>
      <c r="K105" s="19"/>
      <c r="L105" s="2"/>
      <c r="M105" s="2"/>
      <c r="AP105" t="s">
        <v>15</v>
      </c>
      <c r="AQ105" s="18">
        <v>21</v>
      </c>
      <c r="AR105" s="22">
        <v>206.7324999999999</v>
      </c>
      <c r="AS105" s="22">
        <v>253.95500000000001</v>
      </c>
      <c r="AT105" s="4">
        <f t="shared" si="24"/>
        <v>122.84232038987588</v>
      </c>
      <c r="AU105" s="14">
        <v>205.06681512820504</v>
      </c>
      <c r="AV105" s="2">
        <v>245.12172262820513</v>
      </c>
      <c r="AW105" s="4">
        <f t="shared" si="25"/>
        <v>119.53261305343739</v>
      </c>
      <c r="AX105" s="22">
        <v>206.7324999999999</v>
      </c>
      <c r="AY105">
        <v>253.95500000000001</v>
      </c>
      <c r="AZ105" s="4">
        <f t="shared" si="26"/>
        <v>122.84232038987588</v>
      </c>
      <c r="BA105" s="22">
        <v>207.59398887820504</v>
      </c>
      <c r="BB105" s="22">
        <v>253.18965262820515</v>
      </c>
      <c r="BC105" s="4">
        <f t="shared" si="27"/>
        <v>121.96386513713119</v>
      </c>
    </row>
    <row r="106" spans="1:55" x14ac:dyDescent="0.25">
      <c r="B106" t="s">
        <v>21</v>
      </c>
      <c r="C106" s="19"/>
      <c r="D106" s="12">
        <f>_xlfn.T.TEST(D89:D94,L89:L94,2,1)</f>
        <v>9.9037378124097785E-4</v>
      </c>
      <c r="E106" s="12">
        <f>_xlfn.T.TEST(E89:E94,M89:M94,2,1)</f>
        <v>0.27542279029805139</v>
      </c>
      <c r="F106" s="12">
        <f>_xlfn.T.TEST(F89:F94,N89:N94,2,1)</f>
        <v>6.3772652073856073E-2</v>
      </c>
      <c r="G106" s="12">
        <f>_xlfn.T.TEST(G89:G94,O89:O94,2,1)</f>
        <v>5.9505601442260674E-3</v>
      </c>
      <c r="K106" s="19"/>
      <c r="L106" s="2"/>
      <c r="M106" s="2"/>
      <c r="AP106" t="s">
        <v>15</v>
      </c>
      <c r="AQ106" s="3">
        <v>22</v>
      </c>
      <c r="AR106" s="6">
        <v>209.66500000000002</v>
      </c>
      <c r="AS106" s="6">
        <v>249.51000000000005</v>
      </c>
      <c r="AT106" s="6">
        <f t="shared" si="24"/>
        <v>119.00412562897958</v>
      </c>
      <c r="AU106" s="8">
        <v>209.95570887820514</v>
      </c>
      <c r="AV106" s="8">
        <v>246.56798762820517</v>
      </c>
      <c r="AW106" s="6">
        <f t="shared" si="25"/>
        <v>117.43809632308628</v>
      </c>
      <c r="AX106" s="6">
        <v>201.14750000000012</v>
      </c>
      <c r="AY106" s="10">
        <v>246.4975</v>
      </c>
      <c r="AZ106" s="6">
        <f t="shared" si="26"/>
        <v>122.54564436545314</v>
      </c>
      <c r="BA106" s="6">
        <v>198.53787637820525</v>
      </c>
      <c r="BB106" s="6">
        <v>240.49037637820513</v>
      </c>
      <c r="BC106" s="6">
        <f t="shared" si="27"/>
        <v>121.1307286878008</v>
      </c>
    </row>
    <row r="107" spans="1:55" x14ac:dyDescent="0.25">
      <c r="B107" t="s">
        <v>35</v>
      </c>
      <c r="C107" s="19"/>
      <c r="D107" s="12">
        <f>_xlfn.T.TEST(D89:D100,L89:L100,2,1)</f>
        <v>2.6717571756114957E-6</v>
      </c>
      <c r="E107" s="12">
        <f>_xlfn.T.TEST(E89:E100,M89:M100,2,1)</f>
        <v>7.9869000026805397E-3</v>
      </c>
      <c r="F107" s="12">
        <f>_xlfn.T.TEST(F89:F100,N89:N100,2,1)</f>
        <v>6.0483113902282581E-4</v>
      </c>
      <c r="G107" s="12">
        <f>_xlfn.T.TEST(G89:G100,O89:O100,2,1)</f>
        <v>1.2928964607287067E-5</v>
      </c>
      <c r="K107" s="19"/>
      <c r="L107" s="2"/>
      <c r="M107" s="2"/>
      <c r="AQ107" s="18" t="s">
        <v>1</v>
      </c>
      <c r="AR107" s="4">
        <f>AVERAGE(AR95:AR106)</f>
        <v>218.72499999999999</v>
      </c>
      <c r="AS107" s="4">
        <f t="shared" ref="AS107:AV107" si="30">AVERAGE(AS95:AS106)</f>
        <v>255.26770833333333</v>
      </c>
      <c r="AT107" s="35">
        <f t="shared" si="30"/>
        <v>117.00441974980112</v>
      </c>
      <c r="AU107" s="4">
        <f t="shared" si="30"/>
        <v>215.97192637820513</v>
      </c>
      <c r="AV107" s="4">
        <f t="shared" si="30"/>
        <v>251.32036627403843</v>
      </c>
      <c r="AW107" s="35">
        <f t="shared" ref="AW107" si="31">AVERAGE(AW95:AW106)</f>
        <v>116.59861751838612</v>
      </c>
      <c r="AX107" s="4">
        <f t="shared" ref="AX107" si="32">AVERAGE(AX95:AX106)</f>
        <v>222.99583333333331</v>
      </c>
      <c r="AY107" s="4">
        <f t="shared" ref="AY107" si="33">AVERAGE(AY95:AY106)</f>
        <v>259.80062500000003</v>
      </c>
      <c r="AZ107" s="35">
        <f t="shared" ref="AZ107" si="34">AVERAGE(AZ95:AZ106)</f>
        <v>116.6146252565935</v>
      </c>
      <c r="BA107" s="4">
        <f t="shared" ref="BA107" si="35">AVERAGE(BA95:BA106)</f>
        <v>217.71624658653843</v>
      </c>
      <c r="BB107" s="4">
        <f>AVERAGE(BB95:BB106)</f>
        <v>253.9137351282051</v>
      </c>
      <c r="BC107" s="35">
        <f t="shared" ref="BC107" si="36">AVERAGE(BC95:BC106)</f>
        <v>116.74961363612267</v>
      </c>
    </row>
    <row r="108" spans="1:55" x14ac:dyDescent="0.25">
      <c r="C108" s="13"/>
      <c r="D108" s="13"/>
      <c r="E108" s="13"/>
      <c r="K108" s="13"/>
      <c r="L108" s="13"/>
      <c r="M108" s="13"/>
      <c r="AQ108" s="18" t="s">
        <v>2</v>
      </c>
      <c r="AR108" s="4">
        <f>STDEV(AR95:AR106)</f>
        <v>19.668948907767369</v>
      </c>
      <c r="AS108" s="4">
        <f t="shared" ref="AS108:AU108" si="37">STDEV(AS95:AS106)</f>
        <v>19.350602306174892</v>
      </c>
      <c r="AT108" s="4">
        <f t="shared" si="37"/>
        <v>6.4518915436610209</v>
      </c>
      <c r="AU108" s="4">
        <f t="shared" si="37"/>
        <v>16.394457299206312</v>
      </c>
      <c r="AV108" s="4">
        <f t="shared" ref="AV108:AX108" si="38">STDEV(AV95:AV106)</f>
        <v>15.4414185059125</v>
      </c>
      <c r="AW108" s="4">
        <f t="shared" si="38"/>
        <v>5.5172886564798045</v>
      </c>
      <c r="AX108" s="4">
        <f t="shared" si="38"/>
        <v>22.196023710579471</v>
      </c>
      <c r="AY108" s="4">
        <f t="shared" ref="AY108:BC108" si="39">STDEV(AY95:AY106)</f>
        <v>27.712112057501212</v>
      </c>
      <c r="AZ108" s="4">
        <f t="shared" si="39"/>
        <v>7.1443875635443712</v>
      </c>
      <c r="BA108" s="4">
        <f t="shared" si="39"/>
        <v>15.630337065332474</v>
      </c>
      <c r="BB108" s="4">
        <f>STDEV(BB95:BB106)</f>
        <v>19.871710702510438</v>
      </c>
      <c r="BC108" s="4">
        <f t="shared" si="39"/>
        <v>6.7736197166019005</v>
      </c>
    </row>
    <row r="109" spans="1:55" x14ac:dyDescent="0.25">
      <c r="D109" s="36" t="s">
        <v>7</v>
      </c>
      <c r="E109" s="36" t="s">
        <v>8</v>
      </c>
      <c r="F109" s="36" t="s">
        <v>19</v>
      </c>
      <c r="G109" s="36" t="s">
        <v>0</v>
      </c>
      <c r="L109" s="36" t="s">
        <v>7</v>
      </c>
      <c r="M109" s="36" t="s">
        <v>8</v>
      </c>
      <c r="N109" s="36" t="s">
        <v>19</v>
      </c>
      <c r="O109" s="36" t="s">
        <v>0</v>
      </c>
      <c r="AQ109" s="18" t="s">
        <v>3</v>
      </c>
      <c r="AR109" s="4">
        <f t="shared" ref="AR109" si="40">AR108/SQRT(AR110)</f>
        <v>5.6779364732882431</v>
      </c>
      <c r="AS109" s="4">
        <f t="shared" ref="AS109:AU109" si="41">AS108/SQRT(AS110)</f>
        <v>5.5860377252257338</v>
      </c>
      <c r="AT109" s="4">
        <f t="shared" si="41"/>
        <v>1.8625006597574805</v>
      </c>
      <c r="AU109" s="4">
        <f t="shared" si="41"/>
        <v>4.7326721674572951</v>
      </c>
      <c r="AV109" s="4">
        <f t="shared" ref="AV109:AX109" si="42">AV108/SQRT(AV110)</f>
        <v>4.4575535655291256</v>
      </c>
      <c r="AW109" s="4">
        <f t="shared" si="42"/>
        <v>1.5927040455077419</v>
      </c>
      <c r="AX109" s="4">
        <f t="shared" si="42"/>
        <v>6.4074401321211871</v>
      </c>
      <c r="AY109" s="4">
        <f t="shared" ref="AY109:BC109" si="43">AY108/SQRT(AY110)</f>
        <v>7.9997976781056996</v>
      </c>
      <c r="AZ109" s="4">
        <f t="shared" si="43"/>
        <v>2.0624070415036786</v>
      </c>
      <c r="BA109" s="4">
        <f t="shared" si="43"/>
        <v>4.5120896560971451</v>
      </c>
      <c r="BB109" s="4">
        <f t="shared" si="43"/>
        <v>5.7364687616763845</v>
      </c>
      <c r="BC109" s="4">
        <f t="shared" si="43"/>
        <v>1.955375583384132</v>
      </c>
    </row>
    <row r="110" spans="1:55" x14ac:dyDescent="0.25">
      <c r="A110" t="s">
        <v>4</v>
      </c>
      <c r="B110" t="s">
        <v>15</v>
      </c>
      <c r="C110" s="1">
        <v>2</v>
      </c>
      <c r="D110" s="4">
        <v>224.66000000000008</v>
      </c>
      <c r="E110" s="4">
        <v>2.5738686835190321</v>
      </c>
      <c r="F110" s="2">
        <v>595.46249999999998</v>
      </c>
      <c r="G110" s="2">
        <f t="shared" ref="G110:G121" si="44">D110-0.0453*(F110-$A$71)</f>
        <v>221.58831637820521</v>
      </c>
      <c r="I110" t="s">
        <v>4</v>
      </c>
      <c r="J110" t="s">
        <v>15</v>
      </c>
      <c r="K110" s="1">
        <v>2</v>
      </c>
      <c r="L110" s="4">
        <v>221.34750000000003</v>
      </c>
      <c r="M110" s="4">
        <v>1.4478011344794561</v>
      </c>
      <c r="N110" s="2">
        <v>655.28750000000002</v>
      </c>
      <c r="O110" s="2">
        <f t="shared" ref="O110:O121" si="45">L110-0.0453*(N110-$A$71)</f>
        <v>215.56574387820515</v>
      </c>
      <c r="AQ110" s="19" t="s">
        <v>6</v>
      </c>
      <c r="AR110" s="2">
        <f>COUNT(AR95:AR106)</f>
        <v>12</v>
      </c>
      <c r="AS110" s="2">
        <f t="shared" ref="AS110:AU110" si="46">COUNT(AS95:AS106)</f>
        <v>12</v>
      </c>
      <c r="AT110" s="2">
        <f t="shared" si="46"/>
        <v>12</v>
      </c>
      <c r="AU110" s="2">
        <f t="shared" si="46"/>
        <v>12</v>
      </c>
      <c r="AV110" s="2">
        <f t="shared" ref="AV110:AX110" si="47">COUNT(AV95:AV106)</f>
        <v>12</v>
      </c>
      <c r="AW110" s="2">
        <f t="shared" si="47"/>
        <v>12</v>
      </c>
      <c r="AX110" s="2">
        <f t="shared" si="47"/>
        <v>12</v>
      </c>
      <c r="AY110" s="2">
        <f t="shared" ref="AY110:BC110" si="48">COUNT(AY95:AY106)</f>
        <v>12</v>
      </c>
      <c r="AZ110" s="2">
        <f t="shared" si="48"/>
        <v>12</v>
      </c>
      <c r="BA110" s="2">
        <f t="shared" si="48"/>
        <v>12</v>
      </c>
      <c r="BB110" s="2">
        <f>COUNT(BB95:BB106)</f>
        <v>12</v>
      </c>
      <c r="BC110" s="2">
        <f t="shared" si="48"/>
        <v>12</v>
      </c>
    </row>
    <row r="111" spans="1:55" x14ac:dyDescent="0.25">
      <c r="B111" t="s">
        <v>15</v>
      </c>
      <c r="C111" s="1">
        <v>3</v>
      </c>
      <c r="D111" s="22">
        <v>236.75249999999997</v>
      </c>
      <c r="E111" s="4">
        <v>4.1065226317408765</v>
      </c>
      <c r="F111" s="2">
        <v>757.16250000000002</v>
      </c>
      <c r="G111" s="2">
        <f t="shared" si="44"/>
        <v>226.3558063782051</v>
      </c>
      <c r="J111" t="s">
        <v>15</v>
      </c>
      <c r="K111" s="1">
        <v>3</v>
      </c>
      <c r="L111" s="22">
        <v>239.75750000000002</v>
      </c>
      <c r="M111" s="4">
        <v>2.8408014934169539</v>
      </c>
      <c r="N111" s="2">
        <v>740.02499999999998</v>
      </c>
      <c r="O111" s="2">
        <f t="shared" si="45"/>
        <v>230.13713512820516</v>
      </c>
    </row>
    <row r="112" spans="1:55" x14ac:dyDescent="0.25">
      <c r="B112" t="s">
        <v>15</v>
      </c>
      <c r="C112" s="1">
        <v>5</v>
      </c>
      <c r="D112" s="22">
        <v>207.51749999999998</v>
      </c>
      <c r="E112" s="4">
        <v>3.3675960454009339</v>
      </c>
      <c r="F112" s="2">
        <v>487.38749999999999</v>
      </c>
      <c r="G112" s="2">
        <f t="shared" si="44"/>
        <v>209.34161387820512</v>
      </c>
      <c r="J112" t="s">
        <v>15</v>
      </c>
      <c r="K112" s="1">
        <v>5</v>
      </c>
      <c r="L112" s="22">
        <v>207.32999999999998</v>
      </c>
      <c r="M112" s="4">
        <v>1.689985207035849</v>
      </c>
      <c r="N112" s="2">
        <v>433.25</v>
      </c>
      <c r="O112" s="2">
        <f t="shared" si="45"/>
        <v>211.60654262820512</v>
      </c>
      <c r="AQ112" s="19" t="s">
        <v>20</v>
      </c>
      <c r="AR112" s="15">
        <f>TTEST(AR73:AR84,AR95:AR106,2,2)</f>
        <v>0.6616589318400059</v>
      </c>
      <c r="AS112" s="15">
        <f t="shared" ref="AS112:BC112" si="49">TTEST(AS73:AS84,AS95:AS106,2,2)</f>
        <v>0.93243626857675865</v>
      </c>
      <c r="AT112" s="15">
        <f t="shared" si="49"/>
        <v>0.63982673116298794</v>
      </c>
      <c r="AU112" s="15">
        <f t="shared" si="49"/>
        <v>0.66505011076688825</v>
      </c>
      <c r="AV112" s="15">
        <f t="shared" si="49"/>
        <v>0.98015546059873282</v>
      </c>
      <c r="AW112" s="15">
        <f t="shared" si="49"/>
        <v>0.53142121116651997</v>
      </c>
      <c r="AX112" s="15">
        <f t="shared" si="49"/>
        <v>6.6287288787090408E-4</v>
      </c>
      <c r="AY112" s="15">
        <f t="shared" si="49"/>
        <v>1.4946747523013424E-2</v>
      </c>
      <c r="AZ112" s="15">
        <f t="shared" si="49"/>
        <v>0.17502356784407769</v>
      </c>
      <c r="BA112" s="15">
        <f t="shared" si="49"/>
        <v>2.3987639583746621E-3</v>
      </c>
      <c r="BB112" s="15">
        <f t="shared" si="49"/>
        <v>7.6075238385505714E-2</v>
      </c>
      <c r="BC112" s="15">
        <f t="shared" si="49"/>
        <v>0.17606281478998673</v>
      </c>
    </row>
    <row r="113" spans="1:72" x14ac:dyDescent="0.25">
      <c r="B113" t="s">
        <v>15</v>
      </c>
      <c r="C113" s="1">
        <v>6</v>
      </c>
      <c r="D113" s="4">
        <v>203.53500000000003</v>
      </c>
      <c r="E113" s="4">
        <v>1.9021172413918122</v>
      </c>
      <c r="F113" s="2">
        <v>490.55</v>
      </c>
      <c r="G113" s="2">
        <f t="shared" si="44"/>
        <v>205.21585262820514</v>
      </c>
      <c r="J113" t="s">
        <v>15</v>
      </c>
      <c r="K113" s="1">
        <v>6</v>
      </c>
      <c r="L113" s="4">
        <v>229.96250000000001</v>
      </c>
      <c r="M113" s="4">
        <v>4.1843043776713937</v>
      </c>
      <c r="N113" s="2">
        <v>615.25</v>
      </c>
      <c r="O113" s="2">
        <f t="shared" si="45"/>
        <v>225.99444262820512</v>
      </c>
      <c r="AQ113" s="19" t="s">
        <v>34</v>
      </c>
      <c r="AR113" s="15">
        <f>TTEST(AR95:AR106,AX95:AX106,2,1)</f>
        <v>0.49272416921205631</v>
      </c>
      <c r="AS113" s="15">
        <f t="shared" ref="AS113:AW113" si="50">TTEST(AS95:AS106,AY95:AY106,2,1)</f>
        <v>0.35869508814818452</v>
      </c>
      <c r="AT113" s="15">
        <f t="shared" si="50"/>
        <v>0.83045313848072733</v>
      </c>
      <c r="AU113" s="15">
        <f t="shared" si="50"/>
        <v>0.70138146302115612</v>
      </c>
      <c r="AV113" s="15">
        <f t="shared" si="50"/>
        <v>0.50036910110612332</v>
      </c>
      <c r="AW113" s="15">
        <f t="shared" si="50"/>
        <v>0.92809542551945479</v>
      </c>
    </row>
    <row r="114" spans="1:72" x14ac:dyDescent="0.25">
      <c r="B114" t="s">
        <v>15</v>
      </c>
      <c r="C114" s="1">
        <v>11</v>
      </c>
      <c r="D114" s="4">
        <v>215.11499999999995</v>
      </c>
      <c r="E114" s="4">
        <v>3.2208713883047229</v>
      </c>
      <c r="F114" s="2">
        <v>521.08749999999998</v>
      </c>
      <c r="G114" s="2">
        <f t="shared" si="44"/>
        <v>215.41250387820509</v>
      </c>
      <c r="J114" t="s">
        <v>15</v>
      </c>
      <c r="K114" s="1">
        <v>11</v>
      </c>
      <c r="L114" s="4">
        <v>217.33999999999997</v>
      </c>
      <c r="M114" s="4">
        <v>3.7211494359942074</v>
      </c>
      <c r="N114" s="2">
        <v>551.875</v>
      </c>
      <c r="O114" s="2">
        <f t="shared" si="45"/>
        <v>216.2428301282051</v>
      </c>
    </row>
    <row r="115" spans="1:72" x14ac:dyDescent="0.25">
      <c r="B115" t="s">
        <v>15</v>
      </c>
      <c r="C115" s="3">
        <v>12</v>
      </c>
      <c r="D115" s="6">
        <v>249.59249999999992</v>
      </c>
      <c r="E115" s="6">
        <v>2.7753941161571967</v>
      </c>
      <c r="F115" s="8">
        <v>546.58749999999998</v>
      </c>
      <c r="G115" s="8">
        <f t="shared" si="44"/>
        <v>248.73485387820506</v>
      </c>
      <c r="J115" t="s">
        <v>15</v>
      </c>
      <c r="K115" s="3">
        <v>12</v>
      </c>
      <c r="L115" s="6">
        <v>225.23749999999995</v>
      </c>
      <c r="M115" s="6">
        <v>2.9574741123127342</v>
      </c>
      <c r="N115" s="8">
        <v>518.54999999999995</v>
      </c>
      <c r="O115" s="8">
        <f t="shared" si="45"/>
        <v>225.64995262820509</v>
      </c>
    </row>
    <row r="116" spans="1:72" x14ac:dyDescent="0.25">
      <c r="B116" t="s">
        <v>15</v>
      </c>
      <c r="C116" s="18">
        <v>15</v>
      </c>
      <c r="D116" s="22">
        <v>182.42249999999996</v>
      </c>
      <c r="E116" s="22">
        <v>1.4071424945612274</v>
      </c>
      <c r="F116" s="14">
        <v>466.13749999999999</v>
      </c>
      <c r="G116" s="2">
        <f t="shared" si="44"/>
        <v>185.2092388782051</v>
      </c>
      <c r="J116" t="s">
        <v>15</v>
      </c>
      <c r="K116" s="18">
        <v>15</v>
      </c>
      <c r="L116" s="22">
        <v>216.40499999999997</v>
      </c>
      <c r="M116" s="22">
        <v>2.0841972375473481</v>
      </c>
      <c r="N116" s="14">
        <v>619</v>
      </c>
      <c r="O116" s="2">
        <f t="shared" si="45"/>
        <v>212.2670676282051</v>
      </c>
    </row>
    <row r="117" spans="1:72" x14ac:dyDescent="0.25">
      <c r="B117" t="s">
        <v>15</v>
      </c>
      <c r="C117" s="18">
        <v>16</v>
      </c>
      <c r="D117" s="22">
        <v>208.56999999999988</v>
      </c>
      <c r="E117" s="22">
        <v>3.2597622612699846</v>
      </c>
      <c r="F117" s="14">
        <v>584.32500000000005</v>
      </c>
      <c r="G117" s="2">
        <f t="shared" si="44"/>
        <v>206.002845128205</v>
      </c>
      <c r="J117" t="s">
        <v>15</v>
      </c>
      <c r="K117" s="18">
        <v>16</v>
      </c>
      <c r="L117" s="22">
        <v>214.38999999999996</v>
      </c>
      <c r="M117" s="22">
        <v>2.1743533521486338</v>
      </c>
      <c r="N117" s="14">
        <v>878.25</v>
      </c>
      <c r="O117" s="2">
        <f t="shared" si="45"/>
        <v>198.50804262820509</v>
      </c>
    </row>
    <row r="118" spans="1:72" x14ac:dyDescent="0.25">
      <c r="B118" t="s">
        <v>15</v>
      </c>
      <c r="C118" s="18">
        <v>17</v>
      </c>
      <c r="D118" s="22">
        <v>242.81999999999988</v>
      </c>
      <c r="E118" s="22">
        <v>2.7860007178749986</v>
      </c>
      <c r="F118" s="14">
        <v>749.4375</v>
      </c>
      <c r="G118" s="2">
        <f t="shared" si="44"/>
        <v>232.77324887820501</v>
      </c>
      <c r="J118" t="s">
        <v>15</v>
      </c>
      <c r="K118" s="18">
        <v>17</v>
      </c>
      <c r="L118" s="22">
        <v>284.755</v>
      </c>
      <c r="M118" s="22">
        <v>2.1248558774655728</v>
      </c>
      <c r="N118" s="14">
        <v>1159.0999999999999</v>
      </c>
      <c r="O118" s="2">
        <f t="shared" si="45"/>
        <v>256.15053762820514</v>
      </c>
    </row>
    <row r="119" spans="1:72" x14ac:dyDescent="0.25">
      <c r="B119" t="s">
        <v>15</v>
      </c>
      <c r="C119" s="18">
        <v>20</v>
      </c>
      <c r="D119" s="22">
        <v>237.31749999999997</v>
      </c>
      <c r="E119" s="22">
        <v>2.2273863607376243</v>
      </c>
      <c r="F119" s="14">
        <v>777.35</v>
      </c>
      <c r="G119" s="2">
        <f t="shared" si="44"/>
        <v>226.00631262820508</v>
      </c>
      <c r="J119" t="s">
        <v>15</v>
      </c>
      <c r="K119" s="18">
        <v>20</v>
      </c>
      <c r="L119" s="22">
        <v>211.54499999999999</v>
      </c>
      <c r="M119" s="22">
        <v>2.8443370273228896</v>
      </c>
      <c r="N119" s="14">
        <v>465.9375</v>
      </c>
      <c r="O119" s="2">
        <f t="shared" si="45"/>
        <v>214.34079887820511</v>
      </c>
    </row>
    <row r="120" spans="1:72" x14ac:dyDescent="0.25">
      <c r="B120" t="s">
        <v>15</v>
      </c>
      <c r="C120" s="18">
        <v>21</v>
      </c>
      <c r="D120" s="22">
        <v>206.7324999999999</v>
      </c>
      <c r="E120" s="22">
        <v>1.9268659787333435</v>
      </c>
      <c r="F120" s="14">
        <v>564.42499999999995</v>
      </c>
      <c r="G120" s="2">
        <f t="shared" si="44"/>
        <v>205.06681512820504</v>
      </c>
      <c r="J120" t="s">
        <v>15</v>
      </c>
      <c r="K120" s="18">
        <v>21</v>
      </c>
      <c r="L120" s="37">
        <v>206.7324999999999</v>
      </c>
      <c r="M120" s="22">
        <v>2.5650298487542029</v>
      </c>
      <c r="N120" s="14">
        <v>508.63749999999999</v>
      </c>
      <c r="O120" s="2">
        <f t="shared" si="45"/>
        <v>207.59398887820504</v>
      </c>
    </row>
    <row r="121" spans="1:72" x14ac:dyDescent="0.25">
      <c r="B121" t="s">
        <v>15</v>
      </c>
      <c r="C121" s="3">
        <v>22</v>
      </c>
      <c r="D121" s="6">
        <v>209.66500000000002</v>
      </c>
      <c r="E121" s="6">
        <v>1.7253405460951774</v>
      </c>
      <c r="F121" s="8">
        <v>521.23749999999995</v>
      </c>
      <c r="G121" s="8">
        <f t="shared" si="44"/>
        <v>209.95570887820514</v>
      </c>
      <c r="J121" t="s">
        <v>15</v>
      </c>
      <c r="K121" s="3">
        <v>22</v>
      </c>
      <c r="L121" s="6">
        <v>201.14750000000012</v>
      </c>
      <c r="M121" s="6">
        <v>2.3122391744800117</v>
      </c>
      <c r="N121" s="8">
        <v>585.26250000000005</v>
      </c>
      <c r="O121" s="8">
        <f t="shared" si="45"/>
        <v>198.53787637820525</v>
      </c>
    </row>
    <row r="122" spans="1:72" x14ac:dyDescent="0.25">
      <c r="C122" s="18" t="s">
        <v>1</v>
      </c>
      <c r="D122" s="4">
        <f>AVERAGE(D110:D121)</f>
        <v>218.72499999999999</v>
      </c>
      <c r="E122" s="4">
        <f>AVERAGE(E110:E121)</f>
        <v>2.6065723721489111</v>
      </c>
      <c r="F122" s="4">
        <f>AVERAGE(F110:F121)</f>
        <v>588.42916666666667</v>
      </c>
      <c r="G122" s="4">
        <f>AVERAGE(G110:G121)</f>
        <v>215.97192637820513</v>
      </c>
      <c r="K122" s="18" t="s">
        <v>1</v>
      </c>
      <c r="L122" s="4">
        <f>AVERAGE(L110:L121)</f>
        <v>222.99583333333331</v>
      </c>
      <c r="M122" s="4">
        <f>AVERAGE(M110:M121)</f>
        <v>2.5788773565524381</v>
      </c>
      <c r="N122" s="4">
        <f>AVERAGE(N110:N121)</f>
        <v>644.20208333333323</v>
      </c>
      <c r="O122" s="4">
        <f>AVERAGE(O110:O121)</f>
        <v>217.71624658653843</v>
      </c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</row>
    <row r="123" spans="1:72" x14ac:dyDescent="0.25">
      <c r="C123" s="18" t="s">
        <v>2</v>
      </c>
      <c r="D123" s="4">
        <f>STDEV(D110:D121)</f>
        <v>19.668948907767369</v>
      </c>
      <c r="E123" s="4">
        <f>STDEV(E110:E121)</f>
        <v>0.79840946290393211</v>
      </c>
      <c r="F123" s="4">
        <f>STDEV(F110:F121)</f>
        <v>111.30366368292798</v>
      </c>
      <c r="G123" s="4">
        <f>STDEV(G110:G121)</f>
        <v>16.394457299206312</v>
      </c>
      <c r="K123" s="18" t="s">
        <v>2</v>
      </c>
      <c r="L123" s="4">
        <f>STDEV(L110:L121)</f>
        <v>22.196023710579471</v>
      </c>
      <c r="M123" s="4">
        <f>STDEV(M110:M121)</f>
        <v>0.79314242434951632</v>
      </c>
      <c r="N123" s="4">
        <f>STDEV(N110:N121)</f>
        <v>202.95991276221761</v>
      </c>
      <c r="O123" s="4">
        <f>STDEV(O110:O121)</f>
        <v>15.630337065332474</v>
      </c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</row>
    <row r="124" spans="1:72" x14ac:dyDescent="0.25">
      <c r="C124" s="18" t="s">
        <v>3</v>
      </c>
      <c r="D124" s="4">
        <f t="shared" ref="D124:G124" si="51">D123/SQRT(D125)</f>
        <v>5.6779364732882431</v>
      </c>
      <c r="E124" s="4">
        <f t="shared" si="51"/>
        <v>0.23048095916556488</v>
      </c>
      <c r="F124" s="4">
        <f t="shared" si="51"/>
        <v>32.130600094565018</v>
      </c>
      <c r="G124" s="4">
        <f t="shared" si="51"/>
        <v>4.7326721674572951</v>
      </c>
      <c r="K124" s="18" t="s">
        <v>3</v>
      </c>
      <c r="L124" s="4">
        <f t="shared" ref="L124:O124" si="52">L123/SQRT(L125)</f>
        <v>6.4074401321211871</v>
      </c>
      <c r="M124" s="4">
        <f t="shared" si="52"/>
        <v>0.22896049610195282</v>
      </c>
      <c r="N124" s="4">
        <f t="shared" si="52"/>
        <v>58.589480133984651</v>
      </c>
      <c r="O124" s="4">
        <f t="shared" si="52"/>
        <v>4.5120896560971451</v>
      </c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</row>
    <row r="125" spans="1:72" x14ac:dyDescent="0.25">
      <c r="C125" s="19" t="s">
        <v>6</v>
      </c>
      <c r="D125" s="2">
        <f>COUNT(D110:D121)</f>
        <v>12</v>
      </c>
      <c r="E125" s="2">
        <f>COUNT(E110:E121)</f>
        <v>12</v>
      </c>
      <c r="F125" s="2">
        <f>COUNT(F110:F121)</f>
        <v>12</v>
      </c>
      <c r="G125" s="2">
        <f>COUNT(G110:G121)</f>
        <v>12</v>
      </c>
      <c r="K125" s="19" t="s">
        <v>6</v>
      </c>
      <c r="L125" s="2">
        <f>COUNT(L110:L121)</f>
        <v>12</v>
      </c>
      <c r="M125" s="2">
        <f>COUNT(M110:M121)</f>
        <v>12</v>
      </c>
      <c r="N125" s="2">
        <f>COUNT(N110:N121)</f>
        <v>12</v>
      </c>
      <c r="O125" s="2">
        <f>COUNT(O110:O121)</f>
        <v>12</v>
      </c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</row>
    <row r="126" spans="1:72" x14ac:dyDescent="0.25">
      <c r="C126" s="19"/>
      <c r="D126" s="2"/>
      <c r="E126" s="2"/>
      <c r="K126" s="19"/>
      <c r="L126" s="2"/>
      <c r="M126" s="2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</row>
    <row r="127" spans="1:72" s="13" customFormat="1" x14ac:dyDescent="0.25">
      <c r="A127"/>
      <c r="B127" t="s">
        <v>21</v>
      </c>
      <c r="C127" s="19"/>
      <c r="D127" s="12">
        <f>_xlfn.T.TEST(D110:D115,L110:L115,2,1)</f>
        <v>0.92743563609499691</v>
      </c>
      <c r="E127" s="12">
        <f>_xlfn.T.TEST(E110:E115,M110:M115,2,1)</f>
        <v>0.77302929194293113</v>
      </c>
      <c r="F127" s="12">
        <f>_xlfn.T.TEST(F110:F115,N110:N115,2,1)</f>
        <v>0.50576865523680614</v>
      </c>
      <c r="G127" s="12">
        <f>_xlfn.T.TEST(G110:G115,O110:O115,2,1)</f>
        <v>0.96850577312231279</v>
      </c>
      <c r="H127"/>
      <c r="I127"/>
      <c r="J127" t="s">
        <v>23</v>
      </c>
      <c r="K127" s="19"/>
      <c r="L127" s="15">
        <f>_xlfn.T.TEST(L89:L94,L110:L115,2,2)</f>
        <v>1.4952247474375351E-3</v>
      </c>
      <c r="M127" s="15">
        <f>_xlfn.T.TEST(M89:M94,M110:M115,2,2)</f>
        <v>0.3516583307109522</v>
      </c>
      <c r="N127" s="15">
        <f>_xlfn.T.TEST(N89:N94,N110:N115,2,2)</f>
        <v>0.16062443941598703</v>
      </c>
      <c r="O127" s="15">
        <f>_xlfn.T.TEST(O89:O94,O110:O115,2,2)</f>
        <v>2.316788116500863E-2</v>
      </c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</row>
    <row r="128" spans="1:72" s="13" customFormat="1" x14ac:dyDescent="0.25">
      <c r="A128"/>
      <c r="B128" t="s">
        <v>35</v>
      </c>
      <c r="C128" s="19"/>
      <c r="D128" s="12">
        <f>_xlfn.T.TEST(D110:D121,L110:L121,2,1)</f>
        <v>0.49272416921205631</v>
      </c>
      <c r="E128" s="12">
        <f>_xlfn.T.TEST(E110:E121,M110:M121,2,1)</f>
        <v>0.93462045186878895</v>
      </c>
      <c r="F128" s="12">
        <f>_xlfn.T.TEST(F110:F121,N110:N121,2,1)</f>
        <v>0.31381229305118924</v>
      </c>
      <c r="G128" s="12">
        <f>_xlfn.T.TEST(G110:G121,O110:O121,2,1)</f>
        <v>0.70138146302115612</v>
      </c>
      <c r="H128"/>
      <c r="I128"/>
      <c r="J128" t="s">
        <v>36</v>
      </c>
      <c r="K128" s="19"/>
      <c r="L128" s="15">
        <f>_xlfn.T.TEST(L89:L100,L110:L121,2,2)</f>
        <v>6.6287288787090408E-4</v>
      </c>
      <c r="M128" s="15">
        <f>_xlfn.T.TEST(M89:M100,M110:M121,2,2)</f>
        <v>2.7672713904216401E-2</v>
      </c>
      <c r="N128" s="15">
        <f>_xlfn.T.TEST(N89:N100,N110:N121,2,2)</f>
        <v>3.1289342075239722E-2</v>
      </c>
      <c r="O128" s="15">
        <f>_xlfn.T.TEST(O89:O100,O110:O121,2,2)</f>
        <v>2.3987639583746621E-3</v>
      </c>
      <c r="AP128"/>
    </row>
    <row r="129" spans="1:72" s="13" customFormat="1" x14ac:dyDescent="0.25">
      <c r="A129"/>
      <c r="B129"/>
      <c r="F129"/>
      <c r="G129"/>
      <c r="H129"/>
      <c r="I129"/>
      <c r="J129"/>
      <c r="AP129"/>
    </row>
    <row r="130" spans="1:72" s="13" customFormat="1" x14ac:dyDescent="0.25">
      <c r="A130"/>
      <c r="B130"/>
      <c r="C130"/>
      <c r="D130" s="36" t="s">
        <v>7</v>
      </c>
      <c r="E130" s="36" t="s">
        <v>8</v>
      </c>
      <c r="F130"/>
      <c r="G130"/>
      <c r="H130"/>
      <c r="I130"/>
      <c r="J130"/>
      <c r="K130"/>
      <c r="L130" s="36" t="s">
        <v>7</v>
      </c>
      <c r="M130" s="36" t="s">
        <v>8</v>
      </c>
      <c r="AP130"/>
    </row>
    <row r="131" spans="1:72" s="13" customFormat="1" x14ac:dyDescent="0.25">
      <c r="A131" t="s">
        <v>12</v>
      </c>
      <c r="B131" t="s">
        <v>14</v>
      </c>
      <c r="C131" s="1">
        <v>1</v>
      </c>
      <c r="D131" s="4">
        <v>19.799999999999997</v>
      </c>
      <c r="E131" s="4">
        <v>2.9698484809835</v>
      </c>
      <c r="F131"/>
      <c r="G131"/>
      <c r="H131"/>
      <c r="I131" t="s">
        <v>12</v>
      </c>
      <c r="J131" t="s">
        <v>14</v>
      </c>
      <c r="K131" s="1">
        <v>1</v>
      </c>
      <c r="L131" s="4">
        <v>33.030000000000008</v>
      </c>
      <c r="M131" s="4">
        <v>3.4807331303907794</v>
      </c>
      <c r="AP131"/>
    </row>
    <row r="132" spans="1:72" s="13" customFormat="1" x14ac:dyDescent="0.25">
      <c r="B132" t="s">
        <v>14</v>
      </c>
      <c r="C132" s="1">
        <v>4</v>
      </c>
      <c r="D132" s="22">
        <v>27.005000000000003</v>
      </c>
      <c r="E132" s="4">
        <v>2.9380286758301044</v>
      </c>
      <c r="F132"/>
      <c r="G132"/>
      <c r="H132"/>
      <c r="I132"/>
      <c r="J132" t="s">
        <v>14</v>
      </c>
      <c r="K132" s="1">
        <v>4</v>
      </c>
      <c r="L132" s="22">
        <v>33.18249999999999</v>
      </c>
      <c r="M132" s="4">
        <v>2.2468317972202541</v>
      </c>
      <c r="AP132"/>
    </row>
    <row r="133" spans="1:72" s="13" customFormat="1" x14ac:dyDescent="0.25">
      <c r="B133" t="s">
        <v>14</v>
      </c>
      <c r="C133" s="1">
        <v>10</v>
      </c>
      <c r="D133" s="22">
        <v>16.840000000000003</v>
      </c>
      <c r="E133" s="4">
        <v>3.1908193501042952</v>
      </c>
      <c r="F133"/>
      <c r="G133"/>
      <c r="H133"/>
      <c r="I133"/>
      <c r="J133" t="s">
        <v>14</v>
      </c>
      <c r="K133" s="27">
        <v>10</v>
      </c>
      <c r="L133" s="4">
        <v>34.295238095238091</v>
      </c>
      <c r="M133" s="4">
        <v>2.9025049780133525</v>
      </c>
      <c r="AP133"/>
    </row>
    <row r="134" spans="1:72" s="13" customFormat="1" x14ac:dyDescent="0.25">
      <c r="B134" t="s">
        <v>14</v>
      </c>
      <c r="C134" s="1">
        <v>7</v>
      </c>
      <c r="D134" s="4">
        <v>34.757500000000007</v>
      </c>
      <c r="E134" s="4">
        <v>3.008739353948759</v>
      </c>
      <c r="F134"/>
      <c r="G134"/>
      <c r="H134"/>
      <c r="I134"/>
      <c r="J134" t="s">
        <v>14</v>
      </c>
      <c r="K134" s="1">
        <v>7</v>
      </c>
      <c r="L134" s="4">
        <v>43.527500000000011</v>
      </c>
      <c r="M134" s="4">
        <v>3.3675960454009326</v>
      </c>
      <c r="AP134"/>
      <c r="BT134"/>
    </row>
    <row r="135" spans="1:72" s="13" customFormat="1" x14ac:dyDescent="0.25">
      <c r="A135"/>
      <c r="B135" t="s">
        <v>14</v>
      </c>
      <c r="C135" s="1">
        <v>8</v>
      </c>
      <c r="D135" s="4">
        <v>47.08250000000001</v>
      </c>
      <c r="E135" s="4">
        <v>3.6433676900636871</v>
      </c>
      <c r="F135"/>
      <c r="G135"/>
      <c r="H135"/>
      <c r="I135"/>
      <c r="J135" t="s">
        <v>14</v>
      </c>
      <c r="K135" s="1">
        <v>8</v>
      </c>
      <c r="L135" s="4">
        <v>48.467500000000015</v>
      </c>
      <c r="M135" s="4">
        <v>3.5903346814746953</v>
      </c>
      <c r="AP135"/>
      <c r="BT135"/>
    </row>
    <row r="136" spans="1:72" x14ac:dyDescent="0.25">
      <c r="B136" t="s">
        <v>14</v>
      </c>
      <c r="C136" s="3">
        <v>9</v>
      </c>
      <c r="D136" s="6">
        <v>23.019999999999996</v>
      </c>
      <c r="E136" s="6">
        <v>1.4424978336205572</v>
      </c>
      <c r="J136" t="s">
        <v>14</v>
      </c>
      <c r="K136" s="3">
        <v>9</v>
      </c>
      <c r="L136" s="6">
        <v>33.922499999999999</v>
      </c>
      <c r="M136" s="6">
        <v>1.1066221125569471</v>
      </c>
      <c r="AO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</row>
    <row r="137" spans="1:72" x14ac:dyDescent="0.25">
      <c r="B137" t="s">
        <v>14</v>
      </c>
      <c r="C137" s="18">
        <v>13</v>
      </c>
      <c r="D137" s="22">
        <v>23.494999999999983</v>
      </c>
      <c r="E137" s="22">
        <v>1.4672465709620868</v>
      </c>
      <c r="J137" t="s">
        <v>14</v>
      </c>
      <c r="K137" s="18">
        <v>13</v>
      </c>
      <c r="L137" s="22">
        <v>32.312500000000007</v>
      </c>
      <c r="M137" s="22">
        <v>2.2415284963613562</v>
      </c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</row>
    <row r="138" spans="1:72" x14ac:dyDescent="0.25">
      <c r="B138" t="s">
        <v>14</v>
      </c>
      <c r="C138" s="18">
        <v>14</v>
      </c>
      <c r="D138" s="22">
        <v>23.044999999999995</v>
      </c>
      <c r="E138" s="22">
        <v>1.8084255928845949</v>
      </c>
      <c r="J138" t="s">
        <v>14</v>
      </c>
      <c r="K138" s="18">
        <v>14</v>
      </c>
      <c r="L138" s="22">
        <v>30.109999999999996</v>
      </c>
      <c r="M138" s="22">
        <v>1.5803836559519335</v>
      </c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</row>
    <row r="139" spans="1:72" x14ac:dyDescent="0.25">
      <c r="B139" t="s">
        <v>14</v>
      </c>
      <c r="C139" s="18">
        <v>18</v>
      </c>
      <c r="D139" s="22">
        <v>34.81750000000001</v>
      </c>
      <c r="E139" s="22">
        <v>1.7235727791422097</v>
      </c>
      <c r="J139" t="s">
        <v>14</v>
      </c>
      <c r="K139" s="18">
        <v>18</v>
      </c>
      <c r="L139" s="22">
        <v>37.685000000000016</v>
      </c>
      <c r="M139" s="22">
        <v>2.6728636328851469</v>
      </c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</row>
    <row r="140" spans="1:72" x14ac:dyDescent="0.25">
      <c r="B140" t="s">
        <v>14</v>
      </c>
      <c r="C140" s="18">
        <v>19</v>
      </c>
      <c r="D140" s="22">
        <v>23.35</v>
      </c>
      <c r="E140" s="22">
        <v>2.4041630560342613</v>
      </c>
      <c r="J140" t="s">
        <v>14</v>
      </c>
      <c r="K140" s="18">
        <v>19</v>
      </c>
      <c r="L140" s="22">
        <v>28.5425</v>
      </c>
      <c r="M140" s="22">
        <v>3.5797280797568956</v>
      </c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</row>
    <row r="141" spans="1:72" x14ac:dyDescent="0.25">
      <c r="B141" t="s">
        <v>14</v>
      </c>
      <c r="C141" s="18">
        <v>23</v>
      </c>
      <c r="D141" s="22">
        <v>37.447500000000012</v>
      </c>
      <c r="E141" s="22">
        <v>1.4460333675264889</v>
      </c>
      <c r="J141" t="s">
        <v>14</v>
      </c>
      <c r="K141" s="18">
        <v>23</v>
      </c>
      <c r="L141" s="22">
        <v>40.337500000000006</v>
      </c>
      <c r="M141" s="22">
        <v>3.567353711086132</v>
      </c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</row>
    <row r="142" spans="1:72" x14ac:dyDescent="0.25">
      <c r="B142" t="s">
        <v>14</v>
      </c>
      <c r="C142" s="3">
        <v>24</v>
      </c>
      <c r="D142" s="6">
        <v>24.667500000000011</v>
      </c>
      <c r="E142" s="6">
        <v>2.1054104409829453</v>
      </c>
      <c r="J142" t="s">
        <v>14</v>
      </c>
      <c r="K142" s="3">
        <v>24</v>
      </c>
      <c r="L142" s="6">
        <v>42.07</v>
      </c>
      <c r="M142" s="6">
        <v>3.4400744904725524</v>
      </c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</row>
    <row r="143" spans="1:72" x14ac:dyDescent="0.25">
      <c r="C143" s="18" t="s">
        <v>1</v>
      </c>
      <c r="D143" s="4">
        <f>AVERAGE(D131:D142)</f>
        <v>27.943958333333331</v>
      </c>
      <c r="E143" s="4">
        <f>AVERAGE(E131:E142)</f>
        <v>2.3456794326736241</v>
      </c>
      <c r="F143" s="13"/>
      <c r="G143" s="13"/>
      <c r="H143" s="13"/>
      <c r="K143" s="18" t="s">
        <v>1</v>
      </c>
      <c r="L143" s="4">
        <f>AVERAGE(L131:L142)</f>
        <v>36.45689484126985</v>
      </c>
      <c r="M143" s="4">
        <f>AVERAGE(M131:M142)</f>
        <v>2.8147129009642478</v>
      </c>
      <c r="AP143" s="13"/>
    </row>
    <row r="144" spans="1:72" x14ac:dyDescent="0.25">
      <c r="C144" s="18" t="s">
        <v>2</v>
      </c>
      <c r="D144" s="4">
        <f>STDEV(D131:D142)</f>
        <v>8.7420229520152244</v>
      </c>
      <c r="E144" s="4">
        <f>STDEV(E131:E142)</f>
        <v>0.78113679482844001</v>
      </c>
      <c r="F144" s="13"/>
      <c r="G144" s="13"/>
      <c r="H144" s="13"/>
      <c r="K144" s="18" t="s">
        <v>2</v>
      </c>
      <c r="L144" s="4">
        <f>STDEV(L131:L142)</f>
        <v>5.9998507341294891</v>
      </c>
      <c r="M144" s="4">
        <f>STDEV(M131:M142)</f>
        <v>0.85352990010668373</v>
      </c>
      <c r="AP144" s="13"/>
    </row>
    <row r="145" spans="1:42" x14ac:dyDescent="0.25">
      <c r="C145" s="18" t="s">
        <v>3</v>
      </c>
      <c r="D145" s="4">
        <f t="shared" ref="D145:E145" si="53">D144/SQRT(D146)</f>
        <v>2.5236046523039386</v>
      </c>
      <c r="E145" s="4">
        <f t="shared" si="53"/>
        <v>0.22549476938406066</v>
      </c>
      <c r="F145" s="13"/>
      <c r="G145" s="13"/>
      <c r="H145" s="13"/>
      <c r="K145" s="18" t="s">
        <v>3</v>
      </c>
      <c r="L145" s="4">
        <f t="shared" ref="L145:M145" si="54">L144/SQRT(L146)</f>
        <v>1.7320077182236173</v>
      </c>
      <c r="M145" s="4">
        <f t="shared" si="54"/>
        <v>0.24639285879399414</v>
      </c>
      <c r="AP145" s="13"/>
    </row>
    <row r="146" spans="1:42" x14ac:dyDescent="0.25">
      <c r="C146" s="19" t="s">
        <v>6</v>
      </c>
      <c r="D146" s="2">
        <f>COUNT(D131:D142)</f>
        <v>12</v>
      </c>
      <c r="E146" s="2">
        <f>COUNT(E131:E142)</f>
        <v>12</v>
      </c>
      <c r="F146" s="13"/>
      <c r="G146" s="13"/>
      <c r="H146" s="13"/>
      <c r="K146" s="19" t="s">
        <v>6</v>
      </c>
      <c r="L146" s="2">
        <f>COUNT(L131:L142)</f>
        <v>12</v>
      </c>
      <c r="M146" s="2">
        <f>COUNT(M131:M142)</f>
        <v>12</v>
      </c>
      <c r="AP146" s="13"/>
    </row>
    <row r="147" spans="1:42" x14ac:dyDescent="0.2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AP147" s="13"/>
    </row>
    <row r="148" spans="1:42" x14ac:dyDescent="0.25">
      <c r="B148" t="s">
        <v>21</v>
      </c>
      <c r="C148" s="19"/>
      <c r="D148" s="12">
        <f>_xlfn.T.TEST(D131:D136,L131:L136,2,1)</f>
        <v>8.2704839770348683E-3</v>
      </c>
      <c r="E148" s="12">
        <f>_xlfn.T.TEST(E131:E136,M131:M136,2,1)</f>
        <v>0.67176552532763312</v>
      </c>
      <c r="F148" s="12"/>
      <c r="G148" s="12"/>
      <c r="H148" s="13"/>
      <c r="I148" s="13"/>
      <c r="J148" t="s">
        <v>23</v>
      </c>
      <c r="K148" s="19"/>
      <c r="L148" s="15">
        <f>_xlfn.T.TEST(L110:L115,L131:L136,2,2)</f>
        <v>7.9136281083276883E-12</v>
      </c>
      <c r="M148" s="15">
        <f>_xlfn.T.TEST(M110:M115,M131:M136,2,2)</f>
        <v>0.96771937569304001</v>
      </c>
      <c r="AP148" s="13"/>
    </row>
    <row r="149" spans="1:42" x14ac:dyDescent="0.25">
      <c r="B149" t="s">
        <v>35</v>
      </c>
      <c r="C149" s="19"/>
      <c r="D149" s="12">
        <f>_xlfn.T.TEST(D131:D142,L131:L142,2,1)</f>
        <v>1.9553487501069571E-4</v>
      </c>
      <c r="E149" s="12">
        <f>_xlfn.T.TEST(E131:E142,M131:M142,2,1)</f>
        <v>7.7209974443356894E-2</v>
      </c>
      <c r="F149" s="12"/>
      <c r="G149" s="12"/>
      <c r="H149" s="13"/>
      <c r="I149" s="13"/>
      <c r="J149" t="s">
        <v>36</v>
      </c>
      <c r="K149" s="19"/>
      <c r="L149" s="15">
        <f>_xlfn.T.TEST(L110:L121,L131:L142,2,2)</f>
        <v>9.8559273241419083E-19</v>
      </c>
      <c r="M149" s="15">
        <f>_xlfn.T.TEST(M110:M121,M131:M142,2,2)</f>
        <v>0.49055515259321703</v>
      </c>
      <c r="AP149" s="13"/>
    </row>
    <row r="150" spans="1:42" x14ac:dyDescent="0.2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AP150" s="13"/>
    </row>
    <row r="151" spans="1:42" x14ac:dyDescent="0.25">
      <c r="D151" s="36"/>
      <c r="E151" s="36"/>
      <c r="F151" s="13"/>
      <c r="G151" s="13"/>
      <c r="H151" s="13"/>
      <c r="L151" s="36"/>
      <c r="M151" s="36"/>
      <c r="AP151" s="13"/>
    </row>
    <row r="152" spans="1:42" x14ac:dyDescent="0.25">
      <c r="A152" t="s">
        <v>12</v>
      </c>
      <c r="B152" t="s">
        <v>15</v>
      </c>
      <c r="C152" s="1">
        <v>2</v>
      </c>
      <c r="D152" s="4">
        <v>14.919999999999993</v>
      </c>
      <c r="E152" s="4">
        <v>1.9091883092036783</v>
      </c>
      <c r="I152" t="s">
        <v>12</v>
      </c>
      <c r="J152" t="s">
        <v>15</v>
      </c>
      <c r="K152" s="1">
        <v>2</v>
      </c>
      <c r="L152" s="4">
        <v>20.264999999999997</v>
      </c>
      <c r="M152" s="4">
        <v>2.2698127676088173</v>
      </c>
    </row>
    <row r="153" spans="1:42" x14ac:dyDescent="0.25">
      <c r="B153" t="s">
        <v>15</v>
      </c>
      <c r="C153" s="1">
        <v>3</v>
      </c>
      <c r="D153" s="22">
        <v>17.715</v>
      </c>
      <c r="E153" s="4">
        <v>2.5721009165660673</v>
      </c>
      <c r="J153" t="s">
        <v>15</v>
      </c>
      <c r="K153" s="1">
        <v>3</v>
      </c>
      <c r="L153" s="22">
        <v>22.852499999999999</v>
      </c>
      <c r="M153" s="4">
        <v>2.1566756826189701</v>
      </c>
    </row>
    <row r="154" spans="1:42" x14ac:dyDescent="0.25">
      <c r="B154" t="s">
        <v>15</v>
      </c>
      <c r="C154" s="1">
        <v>5</v>
      </c>
      <c r="D154" s="22">
        <v>33.622500000000016</v>
      </c>
      <c r="E154" s="4">
        <v>3.5514438085094358</v>
      </c>
      <c r="J154" t="s">
        <v>15</v>
      </c>
      <c r="K154" s="1">
        <v>5</v>
      </c>
      <c r="L154" s="22">
        <v>22.637500000000003</v>
      </c>
      <c r="M154" s="4">
        <v>1.5909902576697312</v>
      </c>
    </row>
    <row r="155" spans="1:42" x14ac:dyDescent="0.25">
      <c r="B155" t="s">
        <v>15</v>
      </c>
      <c r="C155" s="1">
        <v>6</v>
      </c>
      <c r="D155" s="4">
        <v>43.177500000000002</v>
      </c>
      <c r="E155" s="4">
        <v>3.1678383797157328</v>
      </c>
      <c r="J155" t="s">
        <v>15</v>
      </c>
      <c r="K155" s="1">
        <v>6</v>
      </c>
      <c r="L155" s="4">
        <v>44.472500000000004</v>
      </c>
      <c r="M155" s="4">
        <v>3.3693638123538996</v>
      </c>
    </row>
    <row r="156" spans="1:42" x14ac:dyDescent="0.25">
      <c r="A156" s="20"/>
      <c r="B156" t="s">
        <v>15</v>
      </c>
      <c r="C156" s="1">
        <v>11</v>
      </c>
      <c r="D156" s="4">
        <v>29.902499999999996</v>
      </c>
      <c r="E156" s="4">
        <v>2.8390337264639878</v>
      </c>
      <c r="J156" t="s">
        <v>15</v>
      </c>
      <c r="K156" s="1">
        <v>11</v>
      </c>
      <c r="L156" s="4">
        <v>40.775000000000006</v>
      </c>
      <c r="M156" s="4">
        <v>3.3269374054827061</v>
      </c>
    </row>
    <row r="157" spans="1:42" x14ac:dyDescent="0.25">
      <c r="B157" t="s">
        <v>15</v>
      </c>
      <c r="C157" s="3">
        <v>12</v>
      </c>
      <c r="D157" s="6">
        <v>33.000000000000007</v>
      </c>
      <c r="E157" s="6">
        <v>2.0506096654409878</v>
      </c>
      <c r="J157" t="s">
        <v>15</v>
      </c>
      <c r="K157" s="3">
        <v>12</v>
      </c>
      <c r="L157" s="6">
        <v>35.659999999999997</v>
      </c>
      <c r="M157" s="6">
        <v>2.9557063453597676</v>
      </c>
    </row>
    <row r="158" spans="1:42" x14ac:dyDescent="0.25">
      <c r="B158" t="s">
        <v>15</v>
      </c>
      <c r="C158" s="18">
        <v>15</v>
      </c>
      <c r="D158" s="22">
        <v>21.377500000000005</v>
      </c>
      <c r="E158" s="22">
        <v>1.5096729778332789</v>
      </c>
      <c r="J158" t="s">
        <v>15</v>
      </c>
      <c r="K158" s="18">
        <v>15</v>
      </c>
      <c r="L158" s="22">
        <v>26.1875</v>
      </c>
      <c r="M158" s="22">
        <v>1.8826718049091826</v>
      </c>
    </row>
    <row r="159" spans="1:42" x14ac:dyDescent="0.25">
      <c r="B159" t="s">
        <v>15</v>
      </c>
      <c r="C159" s="18">
        <v>16</v>
      </c>
      <c r="D159" s="22">
        <v>23.742500000000014</v>
      </c>
      <c r="E159" s="22">
        <v>1.2940054095713822</v>
      </c>
      <c r="J159" t="s">
        <v>15</v>
      </c>
      <c r="K159" s="18">
        <v>16</v>
      </c>
      <c r="L159" s="22">
        <v>25.322499999999984</v>
      </c>
      <c r="M159" s="22">
        <v>1.5096729778332794</v>
      </c>
    </row>
    <row r="160" spans="1:42" x14ac:dyDescent="0.25">
      <c r="B160" t="s">
        <v>15</v>
      </c>
      <c r="C160" s="18">
        <v>17</v>
      </c>
      <c r="D160" s="22">
        <v>31.5075</v>
      </c>
      <c r="E160" s="22">
        <v>2.331684610962641</v>
      </c>
      <c r="J160" t="s">
        <v>15</v>
      </c>
      <c r="K160" s="18">
        <v>17</v>
      </c>
      <c r="L160" s="22">
        <v>41.507500000000007</v>
      </c>
      <c r="M160" s="22">
        <v>2.2874904371384805</v>
      </c>
    </row>
    <row r="161" spans="1:13" x14ac:dyDescent="0.25">
      <c r="B161" t="s">
        <v>15</v>
      </c>
      <c r="C161" s="18">
        <v>20</v>
      </c>
      <c r="D161" s="22">
        <v>28.922500000000003</v>
      </c>
      <c r="E161" s="22">
        <v>2.3758787847867997</v>
      </c>
      <c r="J161" t="s">
        <v>15</v>
      </c>
      <c r="K161" s="18">
        <v>20</v>
      </c>
      <c r="L161" s="22">
        <v>33.504999999999995</v>
      </c>
      <c r="M161" s="22">
        <v>1.7589281182015364</v>
      </c>
    </row>
    <row r="162" spans="1:13" x14ac:dyDescent="0.25">
      <c r="B162" t="s">
        <v>15</v>
      </c>
      <c r="C162" s="18">
        <v>21</v>
      </c>
      <c r="D162" s="22">
        <v>28.327499999999997</v>
      </c>
      <c r="E162" s="22">
        <v>1.552099384704472</v>
      </c>
      <c r="J162" t="s">
        <v>15</v>
      </c>
      <c r="K162" s="18">
        <v>21</v>
      </c>
      <c r="L162" s="22">
        <v>25.862500000000004</v>
      </c>
      <c r="M162" s="22">
        <v>1.5414927829866734</v>
      </c>
    </row>
    <row r="163" spans="1:13" x14ac:dyDescent="0.25">
      <c r="B163" t="s">
        <v>15</v>
      </c>
      <c r="C163" s="3">
        <v>22</v>
      </c>
      <c r="D163" s="6">
        <v>21.909999999999997</v>
      </c>
      <c r="E163" s="6">
        <v>1.4654788040091191</v>
      </c>
      <c r="J163" t="s">
        <v>15</v>
      </c>
      <c r="K163" s="3">
        <v>22</v>
      </c>
      <c r="L163" s="6">
        <v>32.200000000000003</v>
      </c>
      <c r="M163" s="6">
        <v>2.4041630560342613</v>
      </c>
    </row>
    <row r="164" spans="1:13" x14ac:dyDescent="0.25">
      <c r="C164" s="18" t="s">
        <v>1</v>
      </c>
      <c r="D164" s="4">
        <f>AVERAGE(D152:D163)</f>
        <v>27.34375</v>
      </c>
      <c r="E164" s="4">
        <f>AVERAGE(E152:E163)</f>
        <v>2.2182528981472989</v>
      </c>
      <c r="K164" s="18" t="s">
        <v>1</v>
      </c>
      <c r="L164" s="4">
        <f>AVERAGE(L152:L163)</f>
        <v>30.937291666666667</v>
      </c>
      <c r="M164" s="4">
        <f>AVERAGE(M152:M163)</f>
        <v>2.2544921206831083</v>
      </c>
    </row>
    <row r="165" spans="1:13" x14ac:dyDescent="0.25">
      <c r="C165" s="18" t="s">
        <v>2</v>
      </c>
      <c r="D165" s="4">
        <f>STDEV(D152:D163)</f>
        <v>7.8312944840208081</v>
      </c>
      <c r="E165" s="4">
        <f>STDEV(E152:E163)</f>
        <v>0.7209699248760354</v>
      </c>
      <c r="K165" s="18" t="s">
        <v>2</v>
      </c>
      <c r="L165" s="4">
        <f>STDEV(L152:L163)</f>
        <v>8.2582814122836457</v>
      </c>
      <c r="M165" s="4">
        <f>STDEV(M152:M163)</f>
        <v>0.66094041701842188</v>
      </c>
    </row>
    <row r="166" spans="1:13" x14ac:dyDescent="0.25">
      <c r="C166" s="18" t="s">
        <v>3</v>
      </c>
      <c r="D166" s="4">
        <f t="shared" ref="D166:E166" si="55">D165/SQRT(D167)</f>
        <v>2.2606999892263224</v>
      </c>
      <c r="E166" s="4">
        <f t="shared" si="55"/>
        <v>0.20812609010240166</v>
      </c>
      <c r="K166" s="18" t="s">
        <v>3</v>
      </c>
      <c r="L166" s="4">
        <f t="shared" ref="L166:M166" si="56">L165/SQRT(L167)</f>
        <v>2.3839604982128231</v>
      </c>
      <c r="M166" s="4">
        <f t="shared" si="56"/>
        <v>0.1907970638419447</v>
      </c>
    </row>
    <row r="167" spans="1:13" x14ac:dyDescent="0.25">
      <c r="C167" s="19" t="s">
        <v>6</v>
      </c>
      <c r="D167" s="2">
        <f>COUNT(D152:D163)</f>
        <v>12</v>
      </c>
      <c r="E167" s="2">
        <f>COUNT(E152:E163)</f>
        <v>12</v>
      </c>
      <c r="K167" s="19" t="s">
        <v>6</v>
      </c>
      <c r="L167" s="2">
        <f>COUNT(L152:L163)</f>
        <v>12</v>
      </c>
      <c r="M167" s="2">
        <f>COUNT(M152:M163)</f>
        <v>12</v>
      </c>
    </row>
    <row r="169" spans="1:13" x14ac:dyDescent="0.25">
      <c r="B169" t="s">
        <v>21</v>
      </c>
      <c r="C169" s="19"/>
      <c r="D169" s="12">
        <f>_xlfn.T.TEST(D152:D157,L152:L157,2,1)</f>
        <v>0.46096288053093809</v>
      </c>
      <c r="E169" s="12">
        <f>_xlfn.T.TEST(E152:E157,M152:M157,2,1)</f>
        <v>0.87302245361340303</v>
      </c>
      <c r="J169" t="s">
        <v>23</v>
      </c>
      <c r="K169" s="19"/>
      <c r="L169" s="15">
        <f>_xlfn.T.TEST(L131:L136,L152:L157,2,2)</f>
        <v>0.21961613788373321</v>
      </c>
      <c r="M169" s="15">
        <f>_xlfn.T.TEST(M131:M136,M152:M157,2,2)</f>
        <v>0.73383136036345253</v>
      </c>
    </row>
    <row r="170" spans="1:13" x14ac:dyDescent="0.25">
      <c r="B170" t="s">
        <v>35</v>
      </c>
      <c r="C170" s="19"/>
      <c r="D170" s="12">
        <f>_xlfn.T.TEST(D152:D163,L152:L163,2,1)</f>
        <v>6.5149348822541434E-2</v>
      </c>
      <c r="E170" s="12">
        <f>_xlfn.T.TEST(E152:E163,M152:M163,2,1)</f>
        <v>0.8749179048439345</v>
      </c>
      <c r="J170" t="s">
        <v>36</v>
      </c>
      <c r="K170" s="19"/>
      <c r="L170" s="15">
        <f>_xlfn.T.TEST(L131:L142,L152:L163,2,2)</f>
        <v>7.4397268573826544E-2</v>
      </c>
      <c r="M170" s="15">
        <f>_xlfn.T.TEST(M131:M142,M152:M163,2,2)</f>
        <v>8.596241724723018E-2</v>
      </c>
    </row>
    <row r="173" spans="1:13" x14ac:dyDescent="0.25">
      <c r="A173" s="16" t="s">
        <v>16</v>
      </c>
      <c r="D173" s="61" t="s">
        <v>18</v>
      </c>
      <c r="E173" s="61"/>
      <c r="I173" s="16" t="s">
        <v>17</v>
      </c>
      <c r="L173" s="61" t="s">
        <v>18</v>
      </c>
      <c r="M173" s="61"/>
    </row>
    <row r="174" spans="1:13" x14ac:dyDescent="0.25">
      <c r="D174" s="36" t="s">
        <v>7</v>
      </c>
      <c r="E174" s="36" t="s">
        <v>8</v>
      </c>
      <c r="L174" s="36" t="s">
        <v>7</v>
      </c>
      <c r="M174" s="36" t="s">
        <v>8</v>
      </c>
    </row>
    <row r="175" spans="1:13" x14ac:dyDescent="0.25">
      <c r="A175" t="s">
        <v>9</v>
      </c>
      <c r="B175" t="s">
        <v>14</v>
      </c>
      <c r="C175" s="1">
        <v>1</v>
      </c>
      <c r="D175" s="4">
        <v>109.405</v>
      </c>
      <c r="E175" s="4">
        <v>2.7152900397563426</v>
      </c>
      <c r="I175" t="s">
        <v>9</v>
      </c>
      <c r="J175" t="s">
        <v>14</v>
      </c>
      <c r="K175" s="1">
        <v>1</v>
      </c>
      <c r="L175" s="4">
        <v>116.25750000000001</v>
      </c>
      <c r="M175" s="4">
        <v>5.9184837585314032</v>
      </c>
    </row>
    <row r="176" spans="1:13" x14ac:dyDescent="0.25">
      <c r="B176" t="s">
        <v>14</v>
      </c>
      <c r="C176" s="1">
        <v>4</v>
      </c>
      <c r="D176" s="22">
        <v>81.658974358974376</v>
      </c>
      <c r="E176" s="4">
        <v>1.5737658617177535</v>
      </c>
      <c r="J176" t="s">
        <v>14</v>
      </c>
      <c r="K176" s="1">
        <v>4</v>
      </c>
      <c r="L176" s="22">
        <v>82.52000000000001</v>
      </c>
      <c r="M176" s="4">
        <v>3.4771975964848476</v>
      </c>
    </row>
    <row r="177" spans="2:13" x14ac:dyDescent="0.25">
      <c r="B177" t="s">
        <v>14</v>
      </c>
      <c r="C177" s="1">
        <v>10</v>
      </c>
      <c r="D177" s="22">
        <v>91.272499999999994</v>
      </c>
      <c r="E177" s="4">
        <v>2.892066735052981</v>
      </c>
      <c r="J177" t="s">
        <v>14</v>
      </c>
      <c r="K177" s="1">
        <v>10</v>
      </c>
      <c r="L177" s="22">
        <v>99.257499999999979</v>
      </c>
      <c r="M177" s="4">
        <v>2.5986174208605606</v>
      </c>
    </row>
    <row r="178" spans="2:13" x14ac:dyDescent="0.25">
      <c r="B178" t="s">
        <v>14</v>
      </c>
      <c r="C178" s="1">
        <v>7</v>
      </c>
      <c r="D178" s="4">
        <v>100.13500000000002</v>
      </c>
      <c r="E178" s="4">
        <v>2.4183051916579927</v>
      </c>
      <c r="J178" t="s">
        <v>14</v>
      </c>
      <c r="K178" s="1">
        <v>7</v>
      </c>
      <c r="L178" s="4">
        <v>117.005</v>
      </c>
      <c r="M178" s="4">
        <v>3.5355339059327369</v>
      </c>
    </row>
    <row r="179" spans="2:13" x14ac:dyDescent="0.25">
      <c r="B179" t="s">
        <v>14</v>
      </c>
      <c r="C179" s="1">
        <v>8</v>
      </c>
      <c r="D179" s="4">
        <v>123.45750000000001</v>
      </c>
      <c r="E179" s="4">
        <v>7.8842406102300062</v>
      </c>
      <c r="J179" t="s">
        <v>14</v>
      </c>
      <c r="K179" s="1">
        <v>8</v>
      </c>
      <c r="L179" s="4">
        <v>119.8125</v>
      </c>
      <c r="M179" s="4">
        <v>5.9785878349322603</v>
      </c>
    </row>
    <row r="180" spans="2:13" x14ac:dyDescent="0.25">
      <c r="B180" t="s">
        <v>14</v>
      </c>
      <c r="C180" s="3">
        <v>9</v>
      </c>
      <c r="D180" s="6">
        <v>92.574999999999989</v>
      </c>
      <c r="E180" s="6">
        <v>2.5632620818012342</v>
      </c>
      <c r="J180" t="s">
        <v>14</v>
      </c>
      <c r="K180" s="3">
        <v>9</v>
      </c>
      <c r="L180" s="6">
        <v>110.45500000000001</v>
      </c>
      <c r="M180" s="6">
        <v>6.8447936418857829</v>
      </c>
    </row>
    <row r="181" spans="2:13" x14ac:dyDescent="0.25">
      <c r="B181" t="s">
        <v>14</v>
      </c>
      <c r="C181" s="18">
        <v>13</v>
      </c>
      <c r="D181" s="22">
        <v>102.03249999999997</v>
      </c>
      <c r="E181" s="22">
        <v>6.7546375272844941</v>
      </c>
      <c r="J181" t="s">
        <v>14</v>
      </c>
      <c r="K181" s="18">
        <v>13</v>
      </c>
      <c r="L181" s="22">
        <v>116.09250000000004</v>
      </c>
      <c r="M181" s="22">
        <v>5.2308224138274841</v>
      </c>
    </row>
    <row r="182" spans="2:13" x14ac:dyDescent="0.25">
      <c r="B182" t="s">
        <v>14</v>
      </c>
      <c r="C182" s="18">
        <v>14</v>
      </c>
      <c r="D182" s="22">
        <v>86.14749999999998</v>
      </c>
      <c r="E182" s="22">
        <v>2.9026733367707771</v>
      </c>
      <c r="J182" t="s">
        <v>14</v>
      </c>
      <c r="K182" s="18">
        <v>14</v>
      </c>
      <c r="L182" s="22">
        <v>105.51000000000002</v>
      </c>
      <c r="M182" s="22">
        <v>4.1401102038472359</v>
      </c>
    </row>
    <row r="183" spans="2:13" x14ac:dyDescent="0.25">
      <c r="B183" t="s">
        <v>14</v>
      </c>
      <c r="C183" s="18">
        <v>18</v>
      </c>
      <c r="D183" s="22">
        <v>96.277500000000003</v>
      </c>
      <c r="E183" s="22">
        <v>2.9486352775479041</v>
      </c>
      <c r="J183" t="s">
        <v>14</v>
      </c>
      <c r="K183" s="18">
        <v>18</v>
      </c>
      <c r="L183" s="22">
        <v>116.38999999999996</v>
      </c>
      <c r="M183" s="22">
        <v>6.1129381233577043</v>
      </c>
    </row>
    <row r="184" spans="2:13" x14ac:dyDescent="0.25">
      <c r="B184" t="s">
        <v>14</v>
      </c>
      <c r="C184" s="18">
        <v>19</v>
      </c>
      <c r="D184" s="22">
        <v>106.02500000000001</v>
      </c>
      <c r="E184" s="22">
        <v>2.856711395993651</v>
      </c>
      <c r="J184" t="s">
        <v>14</v>
      </c>
      <c r="K184" s="18">
        <v>19</v>
      </c>
      <c r="L184" s="22">
        <v>109.38000000000004</v>
      </c>
      <c r="M184" s="22">
        <v>2.7046834380385443</v>
      </c>
    </row>
    <row r="185" spans="2:13" x14ac:dyDescent="0.25">
      <c r="B185" t="s">
        <v>14</v>
      </c>
      <c r="C185" s="18">
        <v>23</v>
      </c>
      <c r="D185" s="22">
        <v>101.22499999999999</v>
      </c>
      <c r="E185" s="22">
        <v>4.2161241828247915</v>
      </c>
      <c r="J185" t="s">
        <v>14</v>
      </c>
      <c r="K185" s="18">
        <v>23</v>
      </c>
      <c r="L185" s="22">
        <v>144.99250000000001</v>
      </c>
      <c r="M185" s="22">
        <v>4.9223470805348519</v>
      </c>
    </row>
    <row r="186" spans="2:13" x14ac:dyDescent="0.25">
      <c r="B186" t="s">
        <v>14</v>
      </c>
      <c r="C186" s="3">
        <v>24</v>
      </c>
      <c r="D186" s="6">
        <v>117.79749999999999</v>
      </c>
      <c r="E186" s="6">
        <v>3.1749094475275994</v>
      </c>
      <c r="J186" t="s">
        <v>14</v>
      </c>
      <c r="K186" s="3">
        <v>24</v>
      </c>
      <c r="L186" s="6">
        <v>123.9</v>
      </c>
      <c r="M186" s="6">
        <v>2.7524131457686356</v>
      </c>
    </row>
    <row r="187" spans="2:13" x14ac:dyDescent="0.25">
      <c r="C187" s="18" t="s">
        <v>1</v>
      </c>
      <c r="D187" s="4">
        <f>AVERAGE(D175:D186)</f>
        <v>100.66741452991452</v>
      </c>
      <c r="E187" s="4">
        <f>AVERAGE(E175:E186)</f>
        <v>3.5750518073471276</v>
      </c>
      <c r="K187" s="18" t="s">
        <v>1</v>
      </c>
      <c r="L187" s="4">
        <f>AVERAGE(L175:L186)</f>
        <v>113.46437500000002</v>
      </c>
      <c r="M187" s="4">
        <f>AVERAGE(M175:M186)</f>
        <v>4.5180440470001697</v>
      </c>
    </row>
    <row r="188" spans="2:13" x14ac:dyDescent="0.25">
      <c r="C188" s="18" t="s">
        <v>2</v>
      </c>
      <c r="D188" s="4">
        <f>STDEV(D175:D186)</f>
        <v>12.304863887570109</v>
      </c>
      <c r="E188" s="4">
        <f>STDEV(E175:E186)</f>
        <v>1.8631120137827242</v>
      </c>
      <c r="K188" s="18" t="s">
        <v>2</v>
      </c>
      <c r="L188" s="4">
        <f>STDEV(L175:L186)</f>
        <v>14.855142059118386</v>
      </c>
      <c r="M188" s="4">
        <f>STDEV(M175:M186)</f>
        <v>1.5077024522173992</v>
      </c>
    </row>
    <row r="189" spans="2:13" x14ac:dyDescent="0.25">
      <c r="C189" s="18" t="s">
        <v>3</v>
      </c>
      <c r="D189" s="4">
        <f t="shared" ref="D189:E189" si="57">D188/SQRT(D190)</f>
        <v>3.5521082389151539</v>
      </c>
      <c r="E189" s="4">
        <f t="shared" si="57"/>
        <v>0.53783411134394077</v>
      </c>
      <c r="K189" s="18" t="s">
        <v>3</v>
      </c>
      <c r="L189" s="4">
        <f t="shared" ref="L189:M189" si="58">L188/SQRT(L190)</f>
        <v>4.2883101333410663</v>
      </c>
      <c r="M189" s="4">
        <f t="shared" si="58"/>
        <v>0.4352362083227872</v>
      </c>
    </row>
    <row r="190" spans="2:13" x14ac:dyDescent="0.25">
      <c r="C190" s="19" t="s">
        <v>6</v>
      </c>
      <c r="D190" s="2">
        <f>COUNT(D175:D186)</f>
        <v>12</v>
      </c>
      <c r="E190" s="2">
        <f>COUNT(E175:E186)</f>
        <v>12</v>
      </c>
      <c r="K190" s="19" t="s">
        <v>6</v>
      </c>
      <c r="L190" s="2">
        <f>COUNT(L175:L186)</f>
        <v>12</v>
      </c>
      <c r="M190" s="2">
        <f>COUNT(M175:M186)</f>
        <v>12</v>
      </c>
    </row>
    <row r="191" spans="2:13" x14ac:dyDescent="0.25">
      <c r="C191" s="19"/>
      <c r="D191" s="2"/>
      <c r="E191" s="2"/>
      <c r="K191" s="19"/>
      <c r="L191" s="2"/>
      <c r="M191" s="2"/>
    </row>
    <row r="192" spans="2:13" x14ac:dyDescent="0.25">
      <c r="B192" t="s">
        <v>21</v>
      </c>
      <c r="C192" s="19"/>
      <c r="D192" s="12">
        <f>_xlfn.T.TEST(D175:D180,L175:L180,2,1)</f>
        <v>7.5251348602872262E-2</v>
      </c>
      <c r="E192" s="12">
        <f>_xlfn.T.TEST(E175:E180,M175:M180,2,1)</f>
        <v>0.19484025905600241</v>
      </c>
      <c r="K192" s="19"/>
      <c r="L192" s="2"/>
      <c r="M192" s="2"/>
    </row>
    <row r="193" spans="1:13" x14ac:dyDescent="0.25">
      <c r="B193" t="s">
        <v>35</v>
      </c>
      <c r="C193" s="19"/>
      <c r="D193" s="12">
        <f>_xlfn.T.TEST(D175:D186,L175:L186,2,1)</f>
        <v>4.4682824488305782E-3</v>
      </c>
      <c r="E193" s="12">
        <f>_xlfn.T.TEST(E175:E186,M175:M186,2,1)</f>
        <v>0.1190497427862401</v>
      </c>
      <c r="K193" s="19"/>
      <c r="L193" s="2"/>
      <c r="M193" s="2"/>
    </row>
    <row r="194" spans="1:13" x14ac:dyDescent="0.25">
      <c r="D194" s="36"/>
      <c r="E194" s="36"/>
      <c r="L194" s="36"/>
      <c r="M194" s="36"/>
    </row>
    <row r="195" spans="1:13" x14ac:dyDescent="0.25">
      <c r="A195" t="s">
        <v>9</v>
      </c>
      <c r="B195" t="s">
        <v>15</v>
      </c>
      <c r="C195" s="1">
        <v>2</v>
      </c>
      <c r="D195" s="4">
        <v>102.3925</v>
      </c>
      <c r="E195" s="4">
        <v>2.7930717856868625</v>
      </c>
      <c r="I195" t="s">
        <v>9</v>
      </c>
      <c r="J195" t="s">
        <v>15</v>
      </c>
      <c r="K195" s="1">
        <v>2</v>
      </c>
      <c r="L195" s="4">
        <v>102.53250000000003</v>
      </c>
      <c r="M195" s="4">
        <v>2.2839549032325492</v>
      </c>
    </row>
    <row r="196" spans="1:13" x14ac:dyDescent="0.25">
      <c r="B196" t="s">
        <v>15</v>
      </c>
      <c r="C196" s="1">
        <v>3</v>
      </c>
      <c r="D196" s="22">
        <v>97.87</v>
      </c>
      <c r="E196" s="4">
        <v>4.2939059287553096</v>
      </c>
      <c r="J196" t="s">
        <v>15</v>
      </c>
      <c r="K196" s="1">
        <v>3</v>
      </c>
      <c r="L196" s="22">
        <v>67.677500000000009</v>
      </c>
      <c r="M196" s="4">
        <v>2.665792565073283</v>
      </c>
    </row>
    <row r="197" spans="1:13" x14ac:dyDescent="0.25">
      <c r="B197" t="s">
        <v>15</v>
      </c>
      <c r="C197" s="1">
        <v>5</v>
      </c>
      <c r="D197" s="22">
        <v>86.22999999999999</v>
      </c>
      <c r="E197" s="4">
        <v>1.9975766568519968</v>
      </c>
      <c r="J197" t="s">
        <v>15</v>
      </c>
      <c r="K197" s="1">
        <v>5</v>
      </c>
      <c r="L197" s="22">
        <v>88.792500000000004</v>
      </c>
      <c r="M197" s="4">
        <v>4.0605606909637491</v>
      </c>
    </row>
    <row r="198" spans="1:13" x14ac:dyDescent="0.25">
      <c r="B198" t="s">
        <v>15</v>
      </c>
      <c r="C198" s="1">
        <v>6</v>
      </c>
      <c r="D198" s="4">
        <v>105.1375</v>
      </c>
      <c r="E198" s="4">
        <v>4.9391408665880316</v>
      </c>
      <c r="J198" t="s">
        <v>15</v>
      </c>
      <c r="K198" s="1">
        <v>6</v>
      </c>
      <c r="L198" s="4">
        <v>115.28249999999998</v>
      </c>
      <c r="M198" s="4">
        <v>4.1029870978349416</v>
      </c>
    </row>
    <row r="199" spans="1:13" x14ac:dyDescent="0.25">
      <c r="B199" t="s">
        <v>15</v>
      </c>
      <c r="C199" s="1">
        <v>11</v>
      </c>
      <c r="D199" s="4">
        <v>99.864999999999981</v>
      </c>
      <c r="E199" s="4">
        <v>5.0080837777537237</v>
      </c>
      <c r="J199" t="s">
        <v>15</v>
      </c>
      <c r="K199" s="1">
        <v>11</v>
      </c>
      <c r="L199" s="4">
        <v>98.747499999999974</v>
      </c>
      <c r="M199" s="4">
        <v>4.1047548647879077</v>
      </c>
    </row>
    <row r="200" spans="1:13" x14ac:dyDescent="0.25">
      <c r="B200" t="s">
        <v>15</v>
      </c>
      <c r="C200" s="3">
        <v>12</v>
      </c>
      <c r="D200" s="6">
        <v>104.50749999999996</v>
      </c>
      <c r="E200" s="6">
        <v>4.0499540892459489</v>
      </c>
      <c r="J200" t="s">
        <v>15</v>
      </c>
      <c r="K200" s="3">
        <v>12</v>
      </c>
      <c r="L200" s="6">
        <v>108.73499999999999</v>
      </c>
      <c r="M200" s="6">
        <v>2.7930717856868612</v>
      </c>
    </row>
    <row r="201" spans="1:13" x14ac:dyDescent="0.25">
      <c r="B201" t="s">
        <v>15</v>
      </c>
      <c r="C201" s="18">
        <v>15</v>
      </c>
      <c r="D201" s="22">
        <v>88.657499999999999</v>
      </c>
      <c r="E201" s="22">
        <v>2.1195525766066754</v>
      </c>
      <c r="J201" t="s">
        <v>15</v>
      </c>
      <c r="K201" s="18">
        <v>15</v>
      </c>
      <c r="L201" s="22">
        <v>105.745</v>
      </c>
      <c r="M201" s="22">
        <v>4.9002499936227739</v>
      </c>
    </row>
    <row r="202" spans="1:13" x14ac:dyDescent="0.25">
      <c r="B202" t="s">
        <v>15</v>
      </c>
      <c r="C202" s="18">
        <v>16</v>
      </c>
      <c r="D202" s="22">
        <v>113.73500000000004</v>
      </c>
      <c r="E202" s="22">
        <v>7.9231314831952657</v>
      </c>
      <c r="J202" t="s">
        <v>15</v>
      </c>
      <c r="K202" s="18">
        <v>16</v>
      </c>
      <c r="L202" s="22">
        <v>122.29249999999998</v>
      </c>
      <c r="M202" s="22">
        <v>8.248400602541075</v>
      </c>
    </row>
    <row r="203" spans="1:13" x14ac:dyDescent="0.25">
      <c r="B203" t="s">
        <v>15</v>
      </c>
      <c r="C203" s="18">
        <v>17</v>
      </c>
      <c r="D203" s="22">
        <v>123.22749999999999</v>
      </c>
      <c r="E203" s="22">
        <v>5.5613948340321944</v>
      </c>
      <c r="J203" t="s">
        <v>15</v>
      </c>
      <c r="K203" s="18">
        <v>17</v>
      </c>
      <c r="L203" s="22">
        <v>116.75249999999998</v>
      </c>
      <c r="M203" s="22">
        <v>6.3657287976318946</v>
      </c>
    </row>
    <row r="204" spans="1:13" x14ac:dyDescent="0.25">
      <c r="B204" t="s">
        <v>15</v>
      </c>
      <c r="C204" s="18">
        <v>20</v>
      </c>
      <c r="D204" s="22">
        <v>118.16499999999999</v>
      </c>
      <c r="E204" s="22">
        <v>4.4901280605345759</v>
      </c>
      <c r="J204" t="s">
        <v>15</v>
      </c>
      <c r="K204" s="18">
        <v>20</v>
      </c>
      <c r="L204" s="22">
        <v>114.06250000000003</v>
      </c>
      <c r="M204" s="22">
        <v>2.4430539289995212</v>
      </c>
    </row>
    <row r="205" spans="1:13" x14ac:dyDescent="0.25">
      <c r="B205" t="s">
        <v>15</v>
      </c>
      <c r="C205" s="18">
        <v>21</v>
      </c>
      <c r="D205" s="22">
        <v>102.98249999999999</v>
      </c>
      <c r="E205" s="22">
        <v>8.4658359377559389</v>
      </c>
      <c r="J205" t="s">
        <v>15</v>
      </c>
      <c r="K205" s="18">
        <v>21</v>
      </c>
      <c r="L205" s="22">
        <v>96.312500000000028</v>
      </c>
      <c r="M205" s="22">
        <v>2.8991378028648427</v>
      </c>
    </row>
    <row r="206" spans="1:13" x14ac:dyDescent="0.25">
      <c r="B206" t="s">
        <v>15</v>
      </c>
      <c r="C206" s="3">
        <v>22</v>
      </c>
      <c r="D206" s="6">
        <v>102.3775</v>
      </c>
      <c r="E206" s="6">
        <v>4.0199020510455208</v>
      </c>
      <c r="J206" t="s">
        <v>15</v>
      </c>
      <c r="K206" s="3">
        <v>22</v>
      </c>
      <c r="L206" s="6">
        <v>112.08499999999997</v>
      </c>
      <c r="M206" s="6">
        <v>3.9615657415976329</v>
      </c>
    </row>
    <row r="207" spans="1:13" x14ac:dyDescent="0.25">
      <c r="C207" s="18" t="s">
        <v>1</v>
      </c>
      <c r="D207" s="4">
        <f>AVERAGE(D195:D206)</f>
        <v>103.76229166666667</v>
      </c>
      <c r="E207" s="4">
        <f>AVERAGE(E195:E206)</f>
        <v>4.6384731706710038</v>
      </c>
      <c r="K207" s="18" t="s">
        <v>1</v>
      </c>
      <c r="L207" s="4">
        <f>AVERAGE(L195:L206)</f>
        <v>104.08479166666667</v>
      </c>
      <c r="M207" s="4">
        <f>AVERAGE(M195:M206)</f>
        <v>4.0691048979030855</v>
      </c>
    </row>
    <row r="208" spans="1:13" x14ac:dyDescent="0.25">
      <c r="C208" s="18" t="s">
        <v>2</v>
      </c>
      <c r="D208" s="4">
        <f>STDEV(D195:D206)</f>
        <v>10.77910354566214</v>
      </c>
      <c r="E208" s="4">
        <f>STDEV(E195:E206)</f>
        <v>2.0025212032604238</v>
      </c>
      <c r="K208" s="18" t="s">
        <v>2</v>
      </c>
      <c r="L208" s="4">
        <f>STDEV(L195:L206)</f>
        <v>14.942218271878687</v>
      </c>
      <c r="M208" s="4">
        <f>STDEV(M195:M206)</f>
        <v>1.7643701930236477</v>
      </c>
    </row>
    <row r="209" spans="1:13" x14ac:dyDescent="0.25">
      <c r="C209" s="18" t="s">
        <v>3</v>
      </c>
      <c r="D209" s="4">
        <f t="shared" ref="D209:E209" si="59">D208/SQRT(D210)</f>
        <v>3.1116591668554432</v>
      </c>
      <c r="E209" s="4">
        <f t="shared" si="59"/>
        <v>0.57807807788016952</v>
      </c>
      <c r="K209" s="18" t="s">
        <v>3</v>
      </c>
      <c r="L209" s="4">
        <f t="shared" ref="L209:M209" si="60">L208/SQRT(L210)</f>
        <v>4.3134468707796527</v>
      </c>
      <c r="M209" s="4">
        <f t="shared" si="60"/>
        <v>0.50932980294617747</v>
      </c>
    </row>
    <row r="210" spans="1:13" x14ac:dyDescent="0.25">
      <c r="C210" s="19" t="s">
        <v>6</v>
      </c>
      <c r="D210" s="2">
        <f>COUNT(D195:D206)</f>
        <v>12</v>
      </c>
      <c r="E210" s="2">
        <f>COUNT(E195:E206)</f>
        <v>12</v>
      </c>
      <c r="K210" s="19" t="s">
        <v>6</v>
      </c>
      <c r="L210" s="2">
        <f>COUNT(L195:L206)</f>
        <v>12</v>
      </c>
      <c r="M210" s="2">
        <f>COUNT(M195:M206)</f>
        <v>12</v>
      </c>
    </row>
    <row r="211" spans="1:13" x14ac:dyDescent="0.25">
      <c r="C211" s="19"/>
      <c r="D211" s="2"/>
      <c r="E211" s="2"/>
      <c r="K211" s="19"/>
      <c r="L211" s="2"/>
      <c r="M211" s="2"/>
    </row>
    <row r="212" spans="1:13" x14ac:dyDescent="0.25">
      <c r="B212" t="s">
        <v>21</v>
      </c>
      <c r="C212" s="19"/>
      <c r="D212" s="12">
        <f>_xlfn.T.TEST(D195:D200,L195:L200,2,1)</f>
        <v>0.69904864202781281</v>
      </c>
      <c r="E212" s="12">
        <f>_xlfn.T.TEST(E195:E200,M195:M200,2,1)</f>
        <v>0.38531588660118204</v>
      </c>
      <c r="J212" t="s">
        <v>23</v>
      </c>
      <c r="K212" s="19"/>
      <c r="L212" s="15">
        <f>_xlfn.T.TEST(L175:L180,L195:L200,2,2)</f>
        <v>0.26860863912330057</v>
      </c>
      <c r="M212" s="15">
        <f>_xlfn.T.TEST(M175:M180,M195:M200,2,2)</f>
        <v>0.10737735827327617</v>
      </c>
    </row>
    <row r="213" spans="1:13" x14ac:dyDescent="0.25">
      <c r="B213" t="s">
        <v>35</v>
      </c>
      <c r="C213" s="19"/>
      <c r="D213" s="12">
        <f>_xlfn.T.TEST(D195:D206,L195:L206,2,1)</f>
        <v>0.92789948391343957</v>
      </c>
      <c r="E213" s="12">
        <f>_xlfn.T.TEST(E195:E206,M195:M206,2,1)</f>
        <v>0.37492974887422481</v>
      </c>
      <c r="J213" t="s">
        <v>36</v>
      </c>
      <c r="K213" s="19"/>
      <c r="L213" s="15">
        <f>_xlfn.T.TEST(L175:L186,L195:L206,2,2)</f>
        <v>0.13731439341122484</v>
      </c>
      <c r="M213" s="15">
        <f>_xlfn.T.TEST(M175:M186,M195:M206,2,2)</f>
        <v>0.50976878875300957</v>
      </c>
    </row>
    <row r="214" spans="1:13" x14ac:dyDescent="0.25">
      <c r="C214" s="17"/>
      <c r="K214" s="17"/>
    </row>
    <row r="215" spans="1:13" x14ac:dyDescent="0.25">
      <c r="D215" s="36" t="s">
        <v>7</v>
      </c>
      <c r="E215" s="36" t="s">
        <v>8</v>
      </c>
      <c r="L215" s="36" t="s">
        <v>7</v>
      </c>
      <c r="M215" s="36" t="s">
        <v>8</v>
      </c>
    </row>
    <row r="216" spans="1:13" x14ac:dyDescent="0.25">
      <c r="A216" t="s">
        <v>10</v>
      </c>
      <c r="B216" t="s">
        <v>14</v>
      </c>
      <c r="C216" s="1">
        <v>1</v>
      </c>
      <c r="D216" s="4">
        <v>53.964999999999996</v>
      </c>
      <c r="E216" s="4">
        <v>1.8596908345206205</v>
      </c>
      <c r="I216" t="s">
        <v>10</v>
      </c>
      <c r="J216" t="s">
        <v>14</v>
      </c>
      <c r="K216" s="1">
        <v>1</v>
      </c>
      <c r="L216" s="4">
        <v>54.794999999999995</v>
      </c>
      <c r="M216" s="4">
        <v>1.9940411229460644</v>
      </c>
    </row>
    <row r="217" spans="1:13" x14ac:dyDescent="0.25">
      <c r="B217" t="s">
        <v>14</v>
      </c>
      <c r="C217" s="1">
        <v>4</v>
      </c>
      <c r="D217" s="22">
        <v>57.22307692307691</v>
      </c>
      <c r="E217" s="4">
        <v>2.5256403748534888</v>
      </c>
      <c r="J217" t="s">
        <v>14</v>
      </c>
      <c r="K217" s="1">
        <v>4</v>
      </c>
      <c r="L217" s="22">
        <v>77.607499999999987</v>
      </c>
      <c r="M217" s="4">
        <v>2.7930717856868621</v>
      </c>
    </row>
    <row r="218" spans="1:13" x14ac:dyDescent="0.25">
      <c r="A218" s="13"/>
      <c r="B218" t="s">
        <v>14</v>
      </c>
      <c r="C218" s="1">
        <v>10</v>
      </c>
      <c r="D218" s="22">
        <v>56.95</v>
      </c>
      <c r="E218" s="4">
        <v>1.9922733559930983</v>
      </c>
      <c r="J218" t="s">
        <v>14</v>
      </c>
      <c r="K218" s="1">
        <v>10</v>
      </c>
      <c r="L218" s="22">
        <v>52.42</v>
      </c>
      <c r="M218" s="4">
        <v>1.2621856044179882</v>
      </c>
    </row>
    <row r="219" spans="1:13" x14ac:dyDescent="0.25">
      <c r="B219" t="s">
        <v>14</v>
      </c>
      <c r="C219" s="1">
        <v>7</v>
      </c>
      <c r="D219" s="4">
        <v>64.34</v>
      </c>
      <c r="E219" s="4">
        <v>2.1566756826189692</v>
      </c>
      <c r="J219" t="s">
        <v>14</v>
      </c>
      <c r="K219" s="1">
        <v>7</v>
      </c>
      <c r="L219" s="4">
        <v>67.035000000000025</v>
      </c>
      <c r="M219" s="4">
        <v>3.0865210998792798</v>
      </c>
    </row>
    <row r="220" spans="1:13" x14ac:dyDescent="0.25">
      <c r="B220" t="s">
        <v>14</v>
      </c>
      <c r="C220" s="1">
        <v>8</v>
      </c>
      <c r="D220" s="4">
        <v>55.162500000000001</v>
      </c>
      <c r="E220" s="4">
        <v>3.1130376041737753</v>
      </c>
      <c r="J220" t="s">
        <v>14</v>
      </c>
      <c r="K220" s="1">
        <v>8</v>
      </c>
      <c r="L220" s="4">
        <v>71.710000000000008</v>
      </c>
      <c r="M220" s="4">
        <v>4.8861078579990433</v>
      </c>
    </row>
    <row r="221" spans="1:13" x14ac:dyDescent="0.25">
      <c r="B221" t="s">
        <v>14</v>
      </c>
      <c r="C221" s="3">
        <v>9</v>
      </c>
      <c r="D221" s="6">
        <v>55.127500000000012</v>
      </c>
      <c r="E221" s="6">
        <v>2.5084613062592767</v>
      </c>
      <c r="F221" s="13"/>
      <c r="G221" s="13"/>
      <c r="H221" s="13"/>
      <c r="J221" t="s">
        <v>14</v>
      </c>
      <c r="K221" s="3">
        <v>9</v>
      </c>
      <c r="L221" s="6">
        <v>68.642500000000027</v>
      </c>
      <c r="M221" s="6">
        <v>3.8042344827836252</v>
      </c>
    </row>
    <row r="222" spans="1:13" x14ac:dyDescent="0.25">
      <c r="B222" t="s">
        <v>14</v>
      </c>
      <c r="C222" s="18">
        <v>13</v>
      </c>
      <c r="D222" s="22">
        <v>51.56</v>
      </c>
      <c r="E222" s="22">
        <v>1.3647160876900359</v>
      </c>
      <c r="F222" s="13"/>
      <c r="G222" s="13"/>
      <c r="H222" s="13"/>
      <c r="J222" t="s">
        <v>14</v>
      </c>
      <c r="K222" s="18">
        <v>13</v>
      </c>
      <c r="L222" s="22">
        <v>67.254999999999967</v>
      </c>
      <c r="M222" s="22">
        <v>2.7347354762389733</v>
      </c>
    </row>
    <row r="223" spans="1:13" x14ac:dyDescent="0.25">
      <c r="B223" t="s">
        <v>14</v>
      </c>
      <c r="C223" s="18">
        <v>14</v>
      </c>
      <c r="D223" s="22">
        <v>68.882499999999993</v>
      </c>
      <c r="E223" s="22">
        <v>3.0988954685500434</v>
      </c>
      <c r="F223" s="13"/>
      <c r="G223" s="13"/>
      <c r="H223" s="13"/>
      <c r="J223" t="s">
        <v>14</v>
      </c>
      <c r="K223" s="18">
        <v>14</v>
      </c>
      <c r="L223" s="22">
        <v>70.092500000000001</v>
      </c>
      <c r="M223" s="22">
        <v>2.5349778105537712</v>
      </c>
    </row>
    <row r="224" spans="1:13" x14ac:dyDescent="0.25">
      <c r="B224" t="s">
        <v>14</v>
      </c>
      <c r="C224" s="18">
        <v>18</v>
      </c>
      <c r="D224" s="22">
        <v>63.59999999999998</v>
      </c>
      <c r="E224" s="22">
        <v>2.7612519805334679</v>
      </c>
      <c r="F224" s="13"/>
      <c r="G224" s="13"/>
      <c r="H224" s="13"/>
      <c r="J224" t="s">
        <v>14</v>
      </c>
      <c r="K224" s="18">
        <v>18</v>
      </c>
      <c r="L224" s="22">
        <v>79.887500000000003</v>
      </c>
      <c r="M224" s="22">
        <v>4.5431610691235687</v>
      </c>
    </row>
    <row r="225" spans="1:13" x14ac:dyDescent="0.25">
      <c r="B225" t="s">
        <v>14</v>
      </c>
      <c r="C225" s="18">
        <v>19</v>
      </c>
      <c r="D225" s="22">
        <v>56.372499999999988</v>
      </c>
      <c r="E225" s="22">
        <v>1.8349420971790915</v>
      </c>
      <c r="F225" s="13"/>
      <c r="G225" s="13"/>
      <c r="H225" s="13"/>
      <c r="J225" t="s">
        <v>14</v>
      </c>
      <c r="K225" s="18">
        <v>19</v>
      </c>
      <c r="L225" s="22">
        <v>65.542499999999976</v>
      </c>
      <c r="M225" s="22">
        <v>1.9392403474041062</v>
      </c>
    </row>
    <row r="226" spans="1:13" x14ac:dyDescent="0.25">
      <c r="B226" t="s">
        <v>14</v>
      </c>
      <c r="C226" s="18">
        <v>23</v>
      </c>
      <c r="D226" s="22">
        <v>56.674999999999997</v>
      </c>
      <c r="E226" s="22">
        <v>2.0064154916168291</v>
      </c>
      <c r="F226" s="13"/>
      <c r="G226" s="13"/>
      <c r="H226" s="13"/>
      <c r="J226" t="s">
        <v>14</v>
      </c>
      <c r="K226" s="18">
        <v>23</v>
      </c>
      <c r="L226" s="22">
        <v>76.927500000000009</v>
      </c>
      <c r="M226" s="22">
        <v>4.1365746699413029</v>
      </c>
    </row>
    <row r="227" spans="1:13" x14ac:dyDescent="0.25">
      <c r="B227" t="s">
        <v>14</v>
      </c>
      <c r="C227" s="3">
        <v>24</v>
      </c>
      <c r="D227" s="6">
        <v>78.752500000000012</v>
      </c>
      <c r="E227" s="6">
        <v>2.5066935393063101</v>
      </c>
      <c r="F227" s="13"/>
      <c r="G227" s="13"/>
      <c r="H227" s="13"/>
      <c r="J227" t="s">
        <v>14</v>
      </c>
      <c r="K227" s="3">
        <v>24</v>
      </c>
      <c r="L227" s="6">
        <v>84.820000000000022</v>
      </c>
      <c r="M227" s="6">
        <v>3.4135579861780609</v>
      </c>
    </row>
    <row r="228" spans="1:13" x14ac:dyDescent="0.25">
      <c r="C228" s="18" t="s">
        <v>1</v>
      </c>
      <c r="D228" s="4">
        <f>AVERAGE(D216:D227)</f>
        <v>59.884214743589745</v>
      </c>
      <c r="E228" s="4">
        <f>AVERAGE(E216:E221)</f>
        <v>2.3592965264032046</v>
      </c>
      <c r="F228" s="13"/>
      <c r="G228" s="13"/>
      <c r="H228" s="13"/>
      <c r="K228" s="18" t="s">
        <v>1</v>
      </c>
      <c r="L228" s="4">
        <f>AVERAGE(L216:L227)</f>
        <v>69.727916666666673</v>
      </c>
      <c r="M228" s="4">
        <f>AVERAGE(M216:M227)</f>
        <v>3.0940341094293871</v>
      </c>
    </row>
    <row r="229" spans="1:13" x14ac:dyDescent="0.25">
      <c r="C229" s="18" t="s">
        <v>2</v>
      </c>
      <c r="D229" s="4">
        <f>STDEV(D216:D227)</f>
        <v>7.7354876341438805</v>
      </c>
      <c r="E229" s="4">
        <f>STDEV(E216:E221)</f>
        <v>0.45681792458280562</v>
      </c>
      <c r="F229" s="13"/>
      <c r="G229" s="13"/>
      <c r="H229" s="13"/>
      <c r="K229" s="18" t="s">
        <v>2</v>
      </c>
      <c r="L229" s="4">
        <f>STDEV(L216:L227)</f>
        <v>9.5517274040623121</v>
      </c>
      <c r="M229" s="4">
        <f>STDEV(M216:M227)</f>
        <v>1.1052085171935979</v>
      </c>
    </row>
    <row r="230" spans="1:13" x14ac:dyDescent="0.25">
      <c r="C230" s="18" t="s">
        <v>3</v>
      </c>
      <c r="D230" s="4">
        <f t="shared" ref="D230:E230" si="61">D229/SQRT(D231)</f>
        <v>2.2330429339429956</v>
      </c>
      <c r="E230" s="4">
        <f t="shared" si="61"/>
        <v>0.18649513676418031</v>
      </c>
      <c r="F230" s="13"/>
      <c r="G230" s="13"/>
      <c r="H230" s="13"/>
      <c r="K230" s="18" t="s">
        <v>3</v>
      </c>
      <c r="L230" s="4">
        <f t="shared" ref="L230:M230" si="62">L229/SQRT(L231)</f>
        <v>2.7573461939806507</v>
      </c>
      <c r="M230" s="4">
        <f t="shared" si="62"/>
        <v>0.31904621745619549</v>
      </c>
    </row>
    <row r="231" spans="1:13" x14ac:dyDescent="0.25">
      <c r="C231" s="19" t="s">
        <v>6</v>
      </c>
      <c r="D231" s="2">
        <f>COUNT(D216:D227)</f>
        <v>12</v>
      </c>
      <c r="E231" s="2">
        <f>COUNT(E216:E221)</f>
        <v>6</v>
      </c>
      <c r="F231" s="13"/>
      <c r="G231" s="13"/>
      <c r="H231" s="13"/>
      <c r="K231" s="19" t="s">
        <v>6</v>
      </c>
      <c r="L231" s="2">
        <f>COUNT(L216:L227)</f>
        <v>12</v>
      </c>
      <c r="M231" s="2">
        <f>COUNT(M216:M227)</f>
        <v>12</v>
      </c>
    </row>
    <row r="232" spans="1:13" x14ac:dyDescent="0.25">
      <c r="C232" s="19"/>
      <c r="D232" s="2"/>
      <c r="E232" s="2"/>
      <c r="F232" s="13"/>
      <c r="G232" s="13"/>
      <c r="H232" s="13"/>
      <c r="K232" s="19"/>
      <c r="L232" s="2"/>
      <c r="M232" s="2"/>
    </row>
    <row r="233" spans="1:13" x14ac:dyDescent="0.25">
      <c r="B233" s="20" t="s">
        <v>21</v>
      </c>
      <c r="C233" s="19"/>
      <c r="D233" s="12">
        <f>_xlfn.T.TEST(D216:D221,L216:L221,2,1)</f>
        <v>9.7783619555428719E-2</v>
      </c>
      <c r="E233" s="12">
        <f>_xlfn.T.TEST(E216:E221,M216:M221,2,1)</f>
        <v>0.15742229823175263</v>
      </c>
      <c r="F233" s="13"/>
      <c r="G233" s="13"/>
      <c r="H233" s="13"/>
      <c r="K233" s="19"/>
      <c r="L233" s="2"/>
      <c r="M233" s="2"/>
    </row>
    <row r="234" spans="1:13" x14ac:dyDescent="0.25">
      <c r="B234" s="13" t="s">
        <v>35</v>
      </c>
      <c r="C234" s="13"/>
      <c r="D234" s="12">
        <f>_xlfn.T.TEST(D216:D227,L216:L227,2,1)</f>
        <v>1.9329086963338464E-3</v>
      </c>
      <c r="E234" s="12">
        <f>_xlfn.T.TEST(E216:E227,M216:M227,2,1)</f>
        <v>1.4670467751646639E-2</v>
      </c>
      <c r="F234" s="13"/>
      <c r="G234" s="13"/>
      <c r="H234" s="13"/>
      <c r="I234" s="13"/>
      <c r="J234" s="13"/>
      <c r="K234" s="13"/>
      <c r="L234" s="13"/>
      <c r="M234" s="13"/>
    </row>
    <row r="235" spans="1:13" x14ac:dyDescent="0.25">
      <c r="D235" s="36"/>
      <c r="E235" s="36"/>
      <c r="L235" s="36"/>
      <c r="M235" s="36"/>
    </row>
    <row r="236" spans="1:13" x14ac:dyDescent="0.25">
      <c r="A236" t="s">
        <v>10</v>
      </c>
      <c r="B236" t="s">
        <v>15</v>
      </c>
      <c r="C236" s="1">
        <v>2</v>
      </c>
      <c r="D236" s="4">
        <v>50.277500000000018</v>
      </c>
      <c r="E236" s="4">
        <v>1.6369521984468571</v>
      </c>
      <c r="I236" t="s">
        <v>10</v>
      </c>
      <c r="J236" t="s">
        <v>15</v>
      </c>
      <c r="K236" s="1">
        <v>2</v>
      </c>
      <c r="L236" s="4">
        <v>47.897499999999994</v>
      </c>
      <c r="M236" s="4">
        <v>1.7907479233549326</v>
      </c>
    </row>
    <row r="237" spans="1:13" x14ac:dyDescent="0.25">
      <c r="B237" t="s">
        <v>15</v>
      </c>
      <c r="C237" s="1">
        <v>3</v>
      </c>
      <c r="D237" s="22">
        <v>57.305000000000007</v>
      </c>
      <c r="E237" s="4">
        <v>1.8101933598375612</v>
      </c>
      <c r="J237" t="s">
        <v>15</v>
      </c>
      <c r="K237" s="1">
        <v>3</v>
      </c>
      <c r="L237" s="22">
        <v>58.6875</v>
      </c>
      <c r="M237" s="4">
        <v>2.0912683053592138</v>
      </c>
    </row>
    <row r="238" spans="1:13" x14ac:dyDescent="0.25">
      <c r="B238" t="s">
        <v>15</v>
      </c>
      <c r="C238" s="1">
        <v>5</v>
      </c>
      <c r="D238" s="22">
        <v>66.559999999999988</v>
      </c>
      <c r="E238" s="4">
        <v>2.5667976157071668</v>
      </c>
      <c r="J238" t="s">
        <v>15</v>
      </c>
      <c r="K238" s="1">
        <v>5</v>
      </c>
      <c r="L238" s="22">
        <v>49.935000000000002</v>
      </c>
      <c r="M238" s="4">
        <v>1.9038850083447789</v>
      </c>
    </row>
    <row r="239" spans="1:13" x14ac:dyDescent="0.25">
      <c r="B239" t="s">
        <v>15</v>
      </c>
      <c r="C239" s="1">
        <v>6</v>
      </c>
      <c r="D239" s="4">
        <v>61.719999999999992</v>
      </c>
      <c r="E239" s="4">
        <v>3.0405591591021546</v>
      </c>
      <c r="J239" t="s">
        <v>15</v>
      </c>
      <c r="K239" s="1">
        <v>6</v>
      </c>
      <c r="L239" s="4">
        <v>59.684999999999988</v>
      </c>
      <c r="M239" s="4">
        <v>1.764231419060436</v>
      </c>
    </row>
    <row r="240" spans="1:13" x14ac:dyDescent="0.25">
      <c r="B240" t="s">
        <v>15</v>
      </c>
      <c r="C240" s="1">
        <v>11</v>
      </c>
      <c r="D240" s="4">
        <v>63.717499999999973</v>
      </c>
      <c r="E240" s="4">
        <v>2.9769195487953657</v>
      </c>
      <c r="J240" t="s">
        <v>15</v>
      </c>
      <c r="K240" s="1">
        <v>11</v>
      </c>
      <c r="L240" s="4">
        <v>64.502500000000012</v>
      </c>
      <c r="M240" s="4">
        <v>4.1825366107184294</v>
      </c>
    </row>
    <row r="241" spans="2:15" x14ac:dyDescent="0.25">
      <c r="B241" t="s">
        <v>15</v>
      </c>
      <c r="C241" s="3">
        <v>12</v>
      </c>
      <c r="D241" s="6">
        <v>50.735000000000007</v>
      </c>
      <c r="E241" s="6">
        <v>2.4395183950935881</v>
      </c>
      <c r="J241" t="s">
        <v>15</v>
      </c>
      <c r="K241" s="3">
        <v>12</v>
      </c>
      <c r="L241" s="6">
        <v>51.547499999999999</v>
      </c>
      <c r="M241" s="6">
        <v>2.5173001410241098</v>
      </c>
    </row>
    <row r="242" spans="2:15" x14ac:dyDescent="0.25">
      <c r="B242" t="s">
        <v>15</v>
      </c>
      <c r="C242" s="18">
        <v>15</v>
      </c>
      <c r="D242" s="22">
        <v>52.980000000000004</v>
      </c>
      <c r="E242" s="22">
        <v>2.6039207217194607</v>
      </c>
      <c r="J242" t="s">
        <v>15</v>
      </c>
      <c r="K242" s="18">
        <v>15</v>
      </c>
      <c r="L242" s="22">
        <v>52.08499999999998</v>
      </c>
      <c r="M242" s="22">
        <v>1.3576450198781709</v>
      </c>
    </row>
    <row r="243" spans="2:15" x14ac:dyDescent="0.25">
      <c r="B243" t="s">
        <v>15</v>
      </c>
      <c r="C243" s="18">
        <v>16</v>
      </c>
      <c r="D243" s="22">
        <v>72.807500000000019</v>
      </c>
      <c r="E243" s="22">
        <v>3.0122748878546926</v>
      </c>
      <c r="J243" t="s">
        <v>15</v>
      </c>
      <c r="K243" s="18">
        <v>16</v>
      </c>
      <c r="L243" s="22">
        <v>78.602499999999978</v>
      </c>
      <c r="M243" s="22">
        <v>2.7559486796745709</v>
      </c>
    </row>
    <row r="244" spans="2:15" x14ac:dyDescent="0.25">
      <c r="B244" t="s">
        <v>15</v>
      </c>
      <c r="C244" s="18">
        <v>17</v>
      </c>
      <c r="D244" s="22">
        <v>57.287500000000009</v>
      </c>
      <c r="E244" s="22">
        <v>3.3675960454009313</v>
      </c>
      <c r="J244" t="s">
        <v>15</v>
      </c>
      <c r="K244" s="18">
        <v>17</v>
      </c>
      <c r="L244" s="22">
        <v>60.180000000000007</v>
      </c>
      <c r="M244" s="22">
        <v>2.6587214972614173</v>
      </c>
    </row>
    <row r="245" spans="2:15" x14ac:dyDescent="0.25">
      <c r="B245" t="s">
        <v>15</v>
      </c>
      <c r="C245" s="18">
        <v>20</v>
      </c>
      <c r="D245" s="22">
        <v>65.047499999999999</v>
      </c>
      <c r="E245" s="22">
        <v>4.0128309832336564</v>
      </c>
      <c r="J245" t="s">
        <v>15</v>
      </c>
      <c r="K245" s="18">
        <v>20</v>
      </c>
      <c r="L245" s="22">
        <v>59.085000000000001</v>
      </c>
      <c r="M245" s="22">
        <v>3.5691214780390994</v>
      </c>
    </row>
    <row r="246" spans="2:15" x14ac:dyDescent="0.25">
      <c r="B246" t="s">
        <v>15</v>
      </c>
      <c r="C246" s="18">
        <v>21</v>
      </c>
      <c r="D246" s="22">
        <v>65.41749999999999</v>
      </c>
      <c r="E246" s="22">
        <v>1.7005918087536456</v>
      </c>
      <c r="J246" t="s">
        <v>15</v>
      </c>
      <c r="K246" s="18">
        <v>21</v>
      </c>
      <c r="L246" s="22">
        <v>52.904999999999987</v>
      </c>
      <c r="M246" s="22">
        <v>1.1083898795099127</v>
      </c>
    </row>
    <row r="247" spans="2:15" x14ac:dyDescent="0.25">
      <c r="B247" t="s">
        <v>15</v>
      </c>
      <c r="C247" s="3">
        <v>22</v>
      </c>
      <c r="D247" s="6">
        <v>75.482499999999987</v>
      </c>
      <c r="E247" s="6">
        <v>1.8756007370973165</v>
      </c>
      <c r="J247" t="s">
        <v>15</v>
      </c>
      <c r="K247" s="3">
        <v>22</v>
      </c>
      <c r="L247" s="6">
        <v>69.307500000000019</v>
      </c>
      <c r="M247" s="6">
        <v>1.8756007370973165</v>
      </c>
    </row>
    <row r="248" spans="2:15" x14ac:dyDescent="0.25">
      <c r="C248" s="18" t="s">
        <v>1</v>
      </c>
      <c r="D248" s="4">
        <f>AVERAGE(D236:D247)</f>
        <v>61.611458333333331</v>
      </c>
      <c r="E248" s="4">
        <f>AVERAGE(E236:E247)</f>
        <v>2.5869796217535326</v>
      </c>
      <c r="K248" s="18" t="s">
        <v>1</v>
      </c>
      <c r="L248" s="4">
        <f>AVERAGE(L236:L247)</f>
        <v>58.701666666666661</v>
      </c>
      <c r="M248" s="4">
        <f>AVERAGE(M236:M247)</f>
        <v>2.2979497249435323</v>
      </c>
    </row>
    <row r="249" spans="2:15" x14ac:dyDescent="0.25">
      <c r="C249" s="18" t="s">
        <v>2</v>
      </c>
      <c r="D249" s="4">
        <f>STDEV(D236:D247)</f>
        <v>8.1546694277192842</v>
      </c>
      <c r="E249" s="4">
        <f>STDEV(E236:E247)</f>
        <v>0.73862335798573531</v>
      </c>
      <c r="K249" s="18" t="s">
        <v>2</v>
      </c>
      <c r="L249" s="4">
        <f>STDEV(L236:L247)</f>
        <v>8.881156144877588</v>
      </c>
      <c r="M249" s="4">
        <f>STDEV(M236:M247)</f>
        <v>0.89306910119406491</v>
      </c>
    </row>
    <row r="250" spans="2:15" x14ac:dyDescent="0.25">
      <c r="C250" s="18" t="s">
        <v>3</v>
      </c>
      <c r="D250" s="4">
        <f t="shared" ref="D250:E250" si="63">D249/SQRT(D251)</f>
        <v>2.3540502946230704</v>
      </c>
      <c r="E250" s="4">
        <f t="shared" si="63"/>
        <v>0.21322219728140482</v>
      </c>
      <c r="K250" s="18" t="s">
        <v>3</v>
      </c>
      <c r="L250" s="4">
        <f t="shared" ref="L250:M250" si="64">L249/SQRT(L251)</f>
        <v>2.5637689454800872</v>
      </c>
      <c r="M250" s="4">
        <f t="shared" si="64"/>
        <v>0.25780684298966527</v>
      </c>
    </row>
    <row r="251" spans="2:15" x14ac:dyDescent="0.25">
      <c r="C251" s="19" t="s">
        <v>6</v>
      </c>
      <c r="D251" s="2">
        <f>COUNT(D236:D247)</f>
        <v>12</v>
      </c>
      <c r="E251" s="2">
        <f>COUNT(E236:E247)</f>
        <v>12</v>
      </c>
      <c r="K251" s="19" t="s">
        <v>6</v>
      </c>
      <c r="L251" s="2">
        <f>COUNT(L236:L247)</f>
        <v>12</v>
      </c>
      <c r="M251" s="2">
        <f>COUNT(M236:M247)</f>
        <v>12</v>
      </c>
    </row>
    <row r="252" spans="2:15" x14ac:dyDescent="0.25">
      <c r="C252" s="19"/>
      <c r="D252" s="2"/>
      <c r="E252" s="2"/>
      <c r="K252" s="19"/>
      <c r="L252" s="2"/>
      <c r="M252" s="2"/>
    </row>
    <row r="253" spans="2:15" x14ac:dyDescent="0.25">
      <c r="B253" s="20" t="s">
        <v>21</v>
      </c>
      <c r="C253" s="19"/>
      <c r="D253" s="12">
        <f>_xlfn.T.TEST(D236:D241,L236:L241,2,1)</f>
        <v>0.33132559000667045</v>
      </c>
      <c r="E253" s="12">
        <f>_xlfn.T.TEST(E236:E241,M236:M241,2,1)</f>
        <v>0.91971633859237678</v>
      </c>
      <c r="J253" t="s">
        <v>23</v>
      </c>
      <c r="K253" s="19"/>
      <c r="L253" s="15">
        <f>_xlfn.T.TEST(L216:L221,L236:L241,2,2)</f>
        <v>6.4781500776030912E-2</v>
      </c>
      <c r="M253" s="15">
        <f>_xlfn.T.TEST(M216:M221,M236:M241,2,2)</f>
        <v>0.37912147483557679</v>
      </c>
    </row>
    <row r="254" spans="2:15" x14ac:dyDescent="0.25">
      <c r="B254" s="13" t="s">
        <v>35</v>
      </c>
      <c r="C254" s="13"/>
      <c r="D254" s="12">
        <f>_xlfn.T.TEST(D236:D247,L236:L247,2,1)</f>
        <v>0.14765868777187618</v>
      </c>
      <c r="E254" s="12">
        <f>_xlfn.T.TEST(E236:E247,M236:M247,2,1)</f>
        <v>0.17694189780031619</v>
      </c>
      <c r="J254" t="s">
        <v>36</v>
      </c>
      <c r="K254" s="19"/>
      <c r="L254" s="15">
        <f>_xlfn.T.TEST(L216:L227,L236:L247,2,2)</f>
        <v>7.7778382089644061E-3</v>
      </c>
      <c r="M254" s="15">
        <f>_xlfn.T.TEST(M216:M227,M236:M247,2,2)</f>
        <v>6.5206216801006328E-2</v>
      </c>
    </row>
    <row r="256" spans="2:15" x14ac:dyDescent="0.25">
      <c r="D256" s="36" t="s">
        <v>7</v>
      </c>
      <c r="E256" s="36" t="s">
        <v>8</v>
      </c>
      <c r="F256" s="36" t="s">
        <v>19</v>
      </c>
      <c r="G256" s="36" t="s">
        <v>0</v>
      </c>
      <c r="L256" s="36" t="s">
        <v>7</v>
      </c>
      <c r="M256" s="36" t="s">
        <v>8</v>
      </c>
      <c r="N256" s="36" t="s">
        <v>19</v>
      </c>
      <c r="O256" s="36" t="s">
        <v>0</v>
      </c>
    </row>
    <row r="257" spans="1:15" x14ac:dyDescent="0.25">
      <c r="A257" t="s">
        <v>11</v>
      </c>
      <c r="B257" t="s">
        <v>14</v>
      </c>
      <c r="C257" s="1">
        <v>1</v>
      </c>
      <c r="D257" s="4">
        <v>246.21750000000006</v>
      </c>
      <c r="E257" s="4">
        <v>2.6887735354618436</v>
      </c>
      <c r="F257">
        <v>568.97500000000002</v>
      </c>
      <c r="G257" s="2">
        <f t="shared" ref="G257:G268" si="65">D257-0.0453*(F257-$A$71)</f>
        <v>244.34570012820518</v>
      </c>
      <c r="I257" t="s">
        <v>11</v>
      </c>
      <c r="J257" t="s">
        <v>14</v>
      </c>
      <c r="K257" s="1">
        <v>1</v>
      </c>
      <c r="L257" s="4">
        <v>281.47000000000003</v>
      </c>
      <c r="M257" s="4">
        <v>6.3515866620081667</v>
      </c>
      <c r="N257">
        <v>804.375</v>
      </c>
      <c r="O257">
        <f t="shared" ref="O257:O268" si="66">L257-0.0453*(N257-$A$71)</f>
        <v>268.93458012820514</v>
      </c>
    </row>
    <row r="258" spans="1:15" x14ac:dyDescent="0.25">
      <c r="B258" t="s">
        <v>14</v>
      </c>
      <c r="C258" s="1">
        <v>4</v>
      </c>
      <c r="D258" s="22">
        <v>253.36923076923077</v>
      </c>
      <c r="E258" s="4">
        <v>3.5736088864581674</v>
      </c>
      <c r="F258">
        <v>482.55</v>
      </c>
      <c r="G258" s="2">
        <f t="shared" si="65"/>
        <v>255.41248339743589</v>
      </c>
      <c r="J258" t="s">
        <v>14</v>
      </c>
      <c r="K258" s="1">
        <v>4</v>
      </c>
      <c r="L258" s="22">
        <v>304.5025</v>
      </c>
      <c r="M258" s="4">
        <v>3.79893118192473</v>
      </c>
      <c r="N258">
        <v>603.52499999999998</v>
      </c>
      <c r="O258">
        <f t="shared" si="66"/>
        <v>301.0655851282051</v>
      </c>
    </row>
    <row r="259" spans="1:15" x14ac:dyDescent="0.25">
      <c r="B259" t="s">
        <v>14</v>
      </c>
      <c r="C259" s="1">
        <v>10</v>
      </c>
      <c r="D259" s="22">
        <v>261.61750000000006</v>
      </c>
      <c r="E259" s="4">
        <v>2.5332100436008065</v>
      </c>
      <c r="F259">
        <v>629.26250000000005</v>
      </c>
      <c r="G259" s="2">
        <f t="shared" si="65"/>
        <v>257.01467637820519</v>
      </c>
      <c r="J259" t="s">
        <v>14</v>
      </c>
      <c r="K259" s="1">
        <v>10</v>
      </c>
      <c r="L259" s="22">
        <v>246.52500000000003</v>
      </c>
      <c r="M259" s="4">
        <v>3.2261746891636247</v>
      </c>
      <c r="N259">
        <v>484.76249999999999</v>
      </c>
      <c r="O259">
        <f t="shared" si="66"/>
        <v>248.46802637820517</v>
      </c>
    </row>
    <row r="260" spans="1:15" x14ac:dyDescent="0.25">
      <c r="B260" t="s">
        <v>14</v>
      </c>
      <c r="C260" s="1">
        <v>7</v>
      </c>
      <c r="D260" s="4">
        <v>266.9174999999999</v>
      </c>
      <c r="E260" s="4">
        <v>3.9810111780802639</v>
      </c>
      <c r="F260">
        <v>540.63750000000005</v>
      </c>
      <c r="G260" s="2">
        <f t="shared" si="65"/>
        <v>266.32938887820501</v>
      </c>
      <c r="J260" t="s">
        <v>14</v>
      </c>
      <c r="K260" s="1">
        <v>7</v>
      </c>
      <c r="L260" s="4">
        <v>279.98</v>
      </c>
      <c r="M260" s="4">
        <v>2.83903372646399</v>
      </c>
      <c r="N260">
        <v>759.02499999999998</v>
      </c>
      <c r="O260">
        <f t="shared" si="66"/>
        <v>269.49893512820518</v>
      </c>
    </row>
    <row r="261" spans="1:15" x14ac:dyDescent="0.25">
      <c r="B261" t="s">
        <v>14</v>
      </c>
      <c r="C261" s="1">
        <v>8</v>
      </c>
      <c r="D261" s="4">
        <v>264.77750000000003</v>
      </c>
      <c r="E261" s="4">
        <v>6.4947757851984393</v>
      </c>
      <c r="F261">
        <v>648.82500000000005</v>
      </c>
      <c r="G261" s="2">
        <f t="shared" si="65"/>
        <v>259.28849512820517</v>
      </c>
      <c r="J261" t="s">
        <v>14</v>
      </c>
      <c r="K261" s="1">
        <v>8</v>
      </c>
      <c r="L261" s="4">
        <v>275.22250000000003</v>
      </c>
      <c r="M261" s="4">
        <v>1.9162593770155461</v>
      </c>
      <c r="N261">
        <v>1141.4625000000001</v>
      </c>
      <c r="O261">
        <f t="shared" si="66"/>
        <v>247.41701637820515</v>
      </c>
    </row>
    <row r="262" spans="1:15" x14ac:dyDescent="0.25">
      <c r="B262" t="s">
        <v>14</v>
      </c>
      <c r="C262" s="3">
        <v>9</v>
      </c>
      <c r="D262" s="6">
        <v>248.09249999999997</v>
      </c>
      <c r="E262" s="6">
        <v>2.9910616844190976</v>
      </c>
      <c r="F262" s="10">
        <v>464.125</v>
      </c>
      <c r="G262" s="8">
        <f t="shared" si="65"/>
        <v>250.9704051282051</v>
      </c>
      <c r="J262" t="s">
        <v>14</v>
      </c>
      <c r="K262" s="3">
        <v>9</v>
      </c>
      <c r="L262" s="6">
        <v>300.99000000000012</v>
      </c>
      <c r="M262" s="6">
        <v>5.2750165876516411</v>
      </c>
      <c r="N262" s="10">
        <v>709.875</v>
      </c>
      <c r="O262" s="10">
        <f t="shared" si="66"/>
        <v>292.73543012820528</v>
      </c>
    </row>
    <row r="263" spans="1:15" x14ac:dyDescent="0.25">
      <c r="B263" t="s">
        <v>14</v>
      </c>
      <c r="C263" s="18">
        <v>13</v>
      </c>
      <c r="D263" s="22">
        <v>246.33750000000003</v>
      </c>
      <c r="E263" s="22">
        <v>2.0223253941935271</v>
      </c>
      <c r="F263" s="13">
        <v>688.875</v>
      </c>
      <c r="G263" s="2">
        <f t="shared" si="65"/>
        <v>239.03423012820517</v>
      </c>
      <c r="J263" t="s">
        <v>14</v>
      </c>
      <c r="K263" s="18">
        <v>13</v>
      </c>
      <c r="L263" s="22">
        <v>275.36250000000007</v>
      </c>
      <c r="M263" s="22">
        <v>5.2697132867927534</v>
      </c>
      <c r="N263">
        <v>1141.9375</v>
      </c>
      <c r="O263">
        <f t="shared" si="66"/>
        <v>247.5354988782052</v>
      </c>
    </row>
    <row r="264" spans="1:15" x14ac:dyDescent="0.25">
      <c r="B264" t="s">
        <v>14</v>
      </c>
      <c r="C264" s="18">
        <v>14</v>
      </c>
      <c r="D264" s="22">
        <v>231.60250000000002</v>
      </c>
      <c r="E264" s="22">
        <v>2.3369879118215384</v>
      </c>
      <c r="F264" s="13">
        <v>521.76250000000005</v>
      </c>
      <c r="G264" s="2">
        <f t="shared" si="65"/>
        <v>231.86942637820513</v>
      </c>
      <c r="J264" t="s">
        <v>14</v>
      </c>
      <c r="K264" s="18">
        <v>14</v>
      </c>
      <c r="L264" s="22">
        <v>286.69500000000005</v>
      </c>
      <c r="M264" s="22">
        <v>4.7252410652791053</v>
      </c>
      <c r="N264">
        <v>899.5</v>
      </c>
      <c r="O264">
        <f t="shared" si="66"/>
        <v>269.85041762820515</v>
      </c>
    </row>
    <row r="265" spans="1:15" x14ac:dyDescent="0.25">
      <c r="B265" t="s">
        <v>14</v>
      </c>
      <c r="C265" s="18">
        <v>18</v>
      </c>
      <c r="D265" s="22">
        <v>264.58999999999997</v>
      </c>
      <c r="E265" s="22">
        <v>3.1607673119038675</v>
      </c>
      <c r="F265" s="13">
        <v>864.7</v>
      </c>
      <c r="G265" s="2">
        <f t="shared" si="65"/>
        <v>249.32185762820509</v>
      </c>
      <c r="J265" t="s">
        <v>14</v>
      </c>
      <c r="K265" s="18">
        <v>18</v>
      </c>
      <c r="L265" s="22">
        <v>286.09750000000003</v>
      </c>
      <c r="M265" s="22">
        <v>5.9644456993085324</v>
      </c>
      <c r="N265">
        <v>1090.4875</v>
      </c>
      <c r="O265">
        <f t="shared" si="66"/>
        <v>260.60118387820518</v>
      </c>
    </row>
    <row r="266" spans="1:15" x14ac:dyDescent="0.25">
      <c r="B266" t="s">
        <v>14</v>
      </c>
      <c r="C266" s="18">
        <v>19</v>
      </c>
      <c r="D266" s="22">
        <v>254.2</v>
      </c>
      <c r="E266" s="22">
        <v>4.4141140815570239</v>
      </c>
      <c r="F266" s="13">
        <v>578.15</v>
      </c>
      <c r="G266" s="2">
        <f t="shared" si="65"/>
        <v>251.91257262820511</v>
      </c>
      <c r="J266" t="s">
        <v>14</v>
      </c>
      <c r="K266" s="18">
        <v>19</v>
      </c>
      <c r="L266" s="22">
        <v>279.36</v>
      </c>
      <c r="M266" s="22">
        <v>2.3440589796334041</v>
      </c>
      <c r="N266">
        <v>586.77499999999998</v>
      </c>
      <c r="O266">
        <f t="shared" si="66"/>
        <v>276.68186012820513</v>
      </c>
    </row>
    <row r="267" spans="1:15" x14ac:dyDescent="0.25">
      <c r="B267" t="s">
        <v>14</v>
      </c>
      <c r="C267" s="18">
        <v>23</v>
      </c>
      <c r="D267" s="22">
        <v>249.66249999999999</v>
      </c>
      <c r="E267" s="22">
        <v>4.9373730996350691</v>
      </c>
      <c r="F267" s="13">
        <v>606.54999999999995</v>
      </c>
      <c r="G267" s="2">
        <f t="shared" si="65"/>
        <v>246.08855262820512</v>
      </c>
      <c r="J267" t="s">
        <v>14</v>
      </c>
      <c r="K267" s="18">
        <v>23</v>
      </c>
      <c r="L267" s="22">
        <v>309.42750000000001</v>
      </c>
      <c r="M267" s="22">
        <v>7.3079485835629701</v>
      </c>
      <c r="N267">
        <v>1365.5250000000001</v>
      </c>
      <c r="O267">
        <f t="shared" si="66"/>
        <v>271.47198512820512</v>
      </c>
    </row>
    <row r="268" spans="1:15" x14ac:dyDescent="0.25">
      <c r="B268" t="s">
        <v>14</v>
      </c>
      <c r="C268" s="3">
        <v>24</v>
      </c>
      <c r="D268" s="6">
        <v>269.20249999999999</v>
      </c>
      <c r="E268" s="6">
        <v>3.0776822651144524</v>
      </c>
      <c r="F268" s="10">
        <v>601.16250000000002</v>
      </c>
      <c r="G268" s="8">
        <f t="shared" si="65"/>
        <v>265.87260637820509</v>
      </c>
      <c r="J268" t="s">
        <v>14</v>
      </c>
      <c r="K268" s="3">
        <v>24</v>
      </c>
      <c r="L268" s="6">
        <v>286.67999999999995</v>
      </c>
      <c r="M268" s="6">
        <v>5.580840270514825</v>
      </c>
      <c r="N268" s="10">
        <v>1099.1125</v>
      </c>
      <c r="O268" s="10">
        <f t="shared" si="66"/>
        <v>260.7929713782051</v>
      </c>
    </row>
    <row r="269" spans="1:15" x14ac:dyDescent="0.25">
      <c r="C269" s="18" t="s">
        <v>1</v>
      </c>
      <c r="D269" s="4">
        <f>AVERAGE(D257:D268)</f>
        <v>254.71556089743589</v>
      </c>
      <c r="E269" s="4">
        <f t="shared" ref="E269:G269" si="67">AVERAGE(E257:E268)</f>
        <v>3.5176409314536747</v>
      </c>
      <c r="F269" s="4">
        <f t="shared" si="67"/>
        <v>599.63125000000002</v>
      </c>
      <c r="G269" s="4">
        <f t="shared" si="67"/>
        <v>251.45503290064099</v>
      </c>
      <c r="K269" s="18" t="s">
        <v>1</v>
      </c>
      <c r="L269" s="4">
        <f>AVERAGE(L257:L268)</f>
        <v>284.35937500000006</v>
      </c>
      <c r="M269" s="4">
        <f>AVERAGE(M257:M268)</f>
        <v>4.5499375091099408</v>
      </c>
      <c r="N269" s="4">
        <f>AVERAGE(N257:N268)</f>
        <v>890.53020833333323</v>
      </c>
      <c r="O269" s="4">
        <f>AVERAGE(O257:O268)</f>
        <v>267.92112419070514</v>
      </c>
    </row>
    <row r="270" spans="1:15" x14ac:dyDescent="0.25">
      <c r="C270" s="18" t="s">
        <v>2</v>
      </c>
      <c r="D270" s="4">
        <f>STDEV(D257:D268)</f>
        <v>11.091528082678117</v>
      </c>
      <c r="E270" s="4">
        <f t="shared" ref="E270:G270" si="68">STDEV(E257:E268)</f>
        <v>1.2715317686916601</v>
      </c>
      <c r="F270" s="4">
        <f t="shared" si="68"/>
        <v>106.42502969707226</v>
      </c>
      <c r="G270" s="4">
        <f t="shared" si="68"/>
        <v>10.265811582854147</v>
      </c>
      <c r="K270" s="18" t="s">
        <v>2</v>
      </c>
      <c r="L270" s="4">
        <f>STDEV(L257:L268)</f>
        <v>16.439926251113338</v>
      </c>
      <c r="M270" s="4">
        <f>STDEV(M257:M268)</f>
        <v>1.706575990059769</v>
      </c>
      <c r="N270" s="4">
        <f>STDEV(N257:N268)</f>
        <v>275.02098016345303</v>
      </c>
      <c r="O270" s="4">
        <f>STDEV(O257:O268)</f>
        <v>16.867694218640064</v>
      </c>
    </row>
    <row r="271" spans="1:15" x14ac:dyDescent="0.25">
      <c r="C271" s="18" t="s">
        <v>3</v>
      </c>
      <c r="D271" s="4">
        <f t="shared" ref="D271" si="69">D270/SQRT(D272)</f>
        <v>3.2018483621292524</v>
      </c>
      <c r="E271" s="4">
        <f t="shared" ref="E271:G271" si="70">E270/SQRT(E272)</f>
        <v>0.3670596044686455</v>
      </c>
      <c r="F271" s="4">
        <f t="shared" si="70"/>
        <v>30.722259772059296</v>
      </c>
      <c r="G271" s="4">
        <f t="shared" si="70"/>
        <v>2.96348454040541</v>
      </c>
      <c r="K271" s="18" t="s">
        <v>3</v>
      </c>
      <c r="L271" s="4">
        <f t="shared" ref="L271:M271" si="71">L270/SQRT(L272)</f>
        <v>4.7457979232689409</v>
      </c>
      <c r="M271" s="4">
        <f t="shared" si="71"/>
        <v>0.49264605362677988</v>
      </c>
      <c r="N271" s="4">
        <f t="shared" ref="N271:O271" si="72">N270/SQRT(N272)</f>
        <v>79.391718465082178</v>
      </c>
      <c r="O271" s="4">
        <f t="shared" si="72"/>
        <v>4.8692838988700684</v>
      </c>
    </row>
    <row r="272" spans="1:15" x14ac:dyDescent="0.25">
      <c r="C272" s="19" t="s">
        <v>6</v>
      </c>
      <c r="D272" s="2">
        <f>COUNT(D257:D268)</f>
        <v>12</v>
      </c>
      <c r="E272" s="2">
        <f t="shared" ref="E272:G272" si="73">COUNT(E257:E268)</f>
        <v>12</v>
      </c>
      <c r="F272" s="2">
        <f t="shared" si="73"/>
        <v>12</v>
      </c>
      <c r="G272" s="2">
        <f t="shared" si="73"/>
        <v>12</v>
      </c>
      <c r="K272" s="19" t="s">
        <v>6</v>
      </c>
      <c r="L272" s="2">
        <f>COUNT(L257:L268)</f>
        <v>12</v>
      </c>
      <c r="M272" s="2">
        <f>COUNT(M257:M268)</f>
        <v>12</v>
      </c>
      <c r="N272" s="2">
        <f>COUNT(N257:N268)</f>
        <v>12</v>
      </c>
      <c r="O272" s="2">
        <f>COUNT(O257:O268)</f>
        <v>12</v>
      </c>
    </row>
    <row r="273" spans="1:15" x14ac:dyDescent="0.25">
      <c r="C273" s="19"/>
      <c r="D273" s="2"/>
      <c r="E273" s="2"/>
      <c r="K273" s="19"/>
      <c r="L273" s="2"/>
      <c r="M273" s="2"/>
    </row>
    <row r="274" spans="1:15" x14ac:dyDescent="0.25">
      <c r="B274" s="20" t="s">
        <v>21</v>
      </c>
      <c r="C274" s="19"/>
      <c r="D274" s="12">
        <f>_xlfn.T.TEST(D257:D262,L257:L262,2,1)</f>
        <v>7.2418291706552465E-2</v>
      </c>
      <c r="E274" s="12">
        <f t="shared" ref="E274:G274" si="74">_xlfn.T.TEST(E257:E262,M257:M262,2,1)</f>
        <v>0.87708441989981289</v>
      </c>
      <c r="F274" s="12">
        <f t="shared" si="74"/>
        <v>6.9277636950319729E-2</v>
      </c>
      <c r="G274" s="12">
        <f t="shared" si="74"/>
        <v>0.18450616781422108</v>
      </c>
      <c r="K274" s="19"/>
      <c r="L274" s="2"/>
      <c r="M274" s="2"/>
    </row>
    <row r="275" spans="1:15" x14ac:dyDescent="0.25">
      <c r="B275" s="13" t="s">
        <v>35</v>
      </c>
      <c r="C275" s="13"/>
      <c r="D275" s="12">
        <f>_xlfn.T.TEST(D257:D268,L257:L268,2,1)</f>
        <v>7.5795151984884819E-4</v>
      </c>
      <c r="E275" s="12">
        <f t="shared" ref="E275:G275" si="75">_xlfn.T.TEST(E257:E268,M257:M268,2,1)</f>
        <v>0.18089600784406673</v>
      </c>
      <c r="F275" s="12">
        <f t="shared" si="75"/>
        <v>1.6222762964997791E-3</v>
      </c>
      <c r="G275" s="12">
        <f t="shared" si="75"/>
        <v>1.509995697970941E-2</v>
      </c>
      <c r="K275" s="19"/>
      <c r="L275" s="2"/>
      <c r="M275" s="2"/>
    </row>
    <row r="276" spans="1:15" x14ac:dyDescent="0.25">
      <c r="C276" s="13"/>
      <c r="D276" s="13"/>
      <c r="E276" s="13"/>
      <c r="K276" s="13"/>
      <c r="L276" s="13"/>
      <c r="M276" s="13"/>
    </row>
    <row r="277" spans="1:15" x14ac:dyDescent="0.25">
      <c r="D277" s="36" t="s">
        <v>7</v>
      </c>
      <c r="E277" s="36" t="s">
        <v>8</v>
      </c>
      <c r="F277" s="36" t="s">
        <v>19</v>
      </c>
      <c r="G277" s="36" t="s">
        <v>0</v>
      </c>
      <c r="L277" s="36" t="s">
        <v>7</v>
      </c>
      <c r="M277" s="36" t="s">
        <v>8</v>
      </c>
      <c r="N277" s="36" t="s">
        <v>19</v>
      </c>
      <c r="O277" s="36" t="s">
        <v>0</v>
      </c>
    </row>
    <row r="278" spans="1:15" x14ac:dyDescent="0.25">
      <c r="A278" t="s">
        <v>4</v>
      </c>
      <c r="B278" t="s">
        <v>15</v>
      </c>
      <c r="C278" s="1">
        <v>2</v>
      </c>
      <c r="D278" s="4">
        <v>240.52749999999997</v>
      </c>
      <c r="E278" s="4">
        <v>3.6822585630289484</v>
      </c>
      <c r="F278" s="2">
        <v>508.32499999999999</v>
      </c>
      <c r="G278" s="2">
        <f t="shared" ref="G278:G289" si="76">D278-0.0453*(F278-$A$71)</f>
        <v>241.4031451282051</v>
      </c>
      <c r="I278" t="s">
        <v>4</v>
      </c>
      <c r="J278" t="s">
        <v>15</v>
      </c>
      <c r="K278" s="1">
        <v>2</v>
      </c>
      <c r="L278" s="4">
        <v>222.10999999999999</v>
      </c>
      <c r="M278" s="4">
        <v>2.4253762594698576</v>
      </c>
      <c r="N278" s="2">
        <v>499.23750000000001</v>
      </c>
      <c r="O278">
        <f t="shared" ref="O278:O289" si="77">L278-0.0453*(N278-$A$71)</f>
        <v>223.39730887820511</v>
      </c>
    </row>
    <row r="279" spans="1:15" x14ac:dyDescent="0.25">
      <c r="B279" t="s">
        <v>15</v>
      </c>
      <c r="C279" s="1">
        <v>3</v>
      </c>
      <c r="D279" s="22">
        <v>264.28750000000002</v>
      </c>
      <c r="E279" s="4">
        <v>4.0587929240107856</v>
      </c>
      <c r="F279" s="2">
        <v>677.03750000000002</v>
      </c>
      <c r="G279" s="2">
        <f t="shared" si="76"/>
        <v>257.52046887820518</v>
      </c>
      <c r="J279" t="s">
        <v>15</v>
      </c>
      <c r="K279" s="1">
        <v>3</v>
      </c>
      <c r="L279" s="22">
        <v>270.61750000000001</v>
      </c>
      <c r="M279" s="4">
        <v>5.1282919305554353</v>
      </c>
      <c r="N279" s="2">
        <v>641.22500000000002</v>
      </c>
      <c r="O279">
        <f t="shared" si="77"/>
        <v>265.47277512820511</v>
      </c>
    </row>
    <row r="280" spans="1:15" x14ac:dyDescent="0.25">
      <c r="B280" t="s">
        <v>15</v>
      </c>
      <c r="C280" s="1">
        <v>5</v>
      </c>
      <c r="D280" s="22">
        <v>234.85</v>
      </c>
      <c r="E280" s="4">
        <v>2.0629840341117518</v>
      </c>
      <c r="F280" s="2">
        <v>544.4375</v>
      </c>
      <c r="G280" s="2">
        <f t="shared" si="76"/>
        <v>234.08974887820511</v>
      </c>
      <c r="J280" t="s">
        <v>15</v>
      </c>
      <c r="K280" s="1">
        <v>5</v>
      </c>
      <c r="L280" s="22">
        <v>230.35500000000008</v>
      </c>
      <c r="M280" s="4">
        <v>2.9009055698178092</v>
      </c>
      <c r="N280" s="2">
        <v>435.72500000000002</v>
      </c>
      <c r="O280">
        <f t="shared" si="77"/>
        <v>234.5194251282052</v>
      </c>
    </row>
    <row r="281" spans="1:15" x14ac:dyDescent="0.25">
      <c r="B281" t="s">
        <v>15</v>
      </c>
      <c r="C281" s="1">
        <v>6</v>
      </c>
      <c r="D281" s="4">
        <v>255.93999999999997</v>
      </c>
      <c r="E281" s="4">
        <v>3.5373016728857061</v>
      </c>
      <c r="F281" s="2">
        <v>598.79999999999995</v>
      </c>
      <c r="G281" s="2">
        <f t="shared" si="76"/>
        <v>252.71712762820511</v>
      </c>
      <c r="J281" t="s">
        <v>15</v>
      </c>
      <c r="K281" s="1">
        <v>6</v>
      </c>
      <c r="L281" s="4">
        <v>270.29500000000002</v>
      </c>
      <c r="M281" s="4">
        <v>3.5072496346852748</v>
      </c>
      <c r="N281" s="2">
        <v>666.22500000000002</v>
      </c>
      <c r="O281">
        <f t="shared" si="77"/>
        <v>264.01777512820513</v>
      </c>
    </row>
    <row r="282" spans="1:15" x14ac:dyDescent="0.25">
      <c r="B282" t="s">
        <v>15</v>
      </c>
      <c r="C282" s="1">
        <v>11</v>
      </c>
      <c r="D282" s="4">
        <v>238.19500000000008</v>
      </c>
      <c r="E282" s="4">
        <v>3.8024667158306587</v>
      </c>
      <c r="F282" s="2">
        <v>500.15</v>
      </c>
      <c r="G282" s="2">
        <f t="shared" si="76"/>
        <v>239.4409726282052</v>
      </c>
      <c r="J282" t="s">
        <v>15</v>
      </c>
      <c r="K282" s="1">
        <v>11</v>
      </c>
      <c r="L282" s="4">
        <v>252.73000000000002</v>
      </c>
      <c r="M282" s="4">
        <v>3.9580302076916984</v>
      </c>
      <c r="N282" s="2">
        <v>592.08749999999998</v>
      </c>
      <c r="O282">
        <f t="shared" si="77"/>
        <v>249.81120387820516</v>
      </c>
    </row>
    <row r="283" spans="1:15" x14ac:dyDescent="0.25">
      <c r="B283" t="s">
        <v>15</v>
      </c>
      <c r="C283" s="3">
        <v>12</v>
      </c>
      <c r="D283" s="6">
        <v>289.62499999999983</v>
      </c>
      <c r="E283" s="6">
        <v>4.131271369082401</v>
      </c>
      <c r="F283" s="8">
        <v>531.125</v>
      </c>
      <c r="G283" s="8">
        <f t="shared" si="76"/>
        <v>289.46780512820499</v>
      </c>
      <c r="J283" t="s">
        <v>15</v>
      </c>
      <c r="K283" s="3">
        <v>12</v>
      </c>
      <c r="L283" s="6">
        <v>283.66499999999991</v>
      </c>
      <c r="M283" s="6">
        <v>3.440074490472548</v>
      </c>
      <c r="N283" s="8">
        <v>540.20000000000005</v>
      </c>
      <c r="O283" s="10">
        <f t="shared" si="77"/>
        <v>283.09670762820502</v>
      </c>
    </row>
    <row r="284" spans="1:15" x14ac:dyDescent="0.25">
      <c r="B284" t="s">
        <v>15</v>
      </c>
      <c r="C284" s="18">
        <v>15</v>
      </c>
      <c r="D284" s="22">
        <v>226.92750000000001</v>
      </c>
      <c r="E284" s="22">
        <v>2.7647875144393983</v>
      </c>
      <c r="F284" s="14">
        <v>390.23750000000001</v>
      </c>
      <c r="G284" s="2">
        <f t="shared" si="76"/>
        <v>233.15250887820514</v>
      </c>
      <c r="J284" t="s">
        <v>15</v>
      </c>
      <c r="K284" s="18">
        <v>15</v>
      </c>
      <c r="L284" s="22">
        <v>245.69499999999999</v>
      </c>
      <c r="M284" s="22">
        <v>5.039903582907117</v>
      </c>
      <c r="N284" s="2">
        <v>602.26250000000005</v>
      </c>
      <c r="O284">
        <f t="shared" si="77"/>
        <v>242.31527637820511</v>
      </c>
    </row>
    <row r="285" spans="1:15" x14ac:dyDescent="0.25">
      <c r="B285" t="s">
        <v>15</v>
      </c>
      <c r="C285" s="18">
        <v>16</v>
      </c>
      <c r="D285" s="22">
        <v>260.21499999999992</v>
      </c>
      <c r="E285" s="22">
        <v>4.4423983528044833</v>
      </c>
      <c r="F285" s="14">
        <v>624.85</v>
      </c>
      <c r="G285" s="2">
        <f t="shared" si="76"/>
        <v>255.81206262820504</v>
      </c>
      <c r="J285" t="s">
        <v>15</v>
      </c>
      <c r="K285" s="18">
        <v>16</v>
      </c>
      <c r="L285" s="22">
        <v>268.94749999999993</v>
      </c>
      <c r="M285" s="22">
        <v>3.6946329316997066</v>
      </c>
      <c r="N285">
        <v>820.02499999999998</v>
      </c>
      <c r="O285">
        <f t="shared" si="77"/>
        <v>255.70313512820508</v>
      </c>
    </row>
    <row r="286" spans="1:15" x14ac:dyDescent="0.25">
      <c r="B286" t="s">
        <v>15</v>
      </c>
      <c r="C286" s="18">
        <v>17</v>
      </c>
      <c r="D286" s="22">
        <v>287.27499999999998</v>
      </c>
      <c r="E286" s="22">
        <v>4.1984465132951287</v>
      </c>
      <c r="F286" s="14">
        <v>1055.3</v>
      </c>
      <c r="G286" s="2">
        <f t="shared" si="76"/>
        <v>263.37267762820511</v>
      </c>
      <c r="J286" t="s">
        <v>15</v>
      </c>
      <c r="K286" s="18">
        <v>17</v>
      </c>
      <c r="L286" s="22">
        <v>327.64750000000009</v>
      </c>
      <c r="M286" s="22">
        <v>3.6928651647467468</v>
      </c>
      <c r="N286">
        <v>1304.9875</v>
      </c>
      <c r="O286">
        <f t="shared" si="77"/>
        <v>292.43433387820522</v>
      </c>
    </row>
    <row r="287" spans="1:15" x14ac:dyDescent="0.25">
      <c r="B287" t="s">
        <v>15</v>
      </c>
      <c r="C287" s="18">
        <v>20</v>
      </c>
      <c r="D287" s="22">
        <v>261.90500000000009</v>
      </c>
      <c r="E287" s="22">
        <v>4.804790578162593</v>
      </c>
      <c r="F287" s="14">
        <v>632</v>
      </c>
      <c r="G287" s="2">
        <f t="shared" si="76"/>
        <v>257.17816762820519</v>
      </c>
      <c r="J287" t="s">
        <v>15</v>
      </c>
      <c r="K287" s="18">
        <v>20</v>
      </c>
      <c r="L287" s="22">
        <v>245.09250000000003</v>
      </c>
      <c r="M287" s="22">
        <v>2.66756033202625</v>
      </c>
      <c r="N287">
        <v>584.51250000000005</v>
      </c>
      <c r="O287">
        <f t="shared" si="77"/>
        <v>242.51685137820516</v>
      </c>
    </row>
    <row r="288" spans="1:15" x14ac:dyDescent="0.25">
      <c r="B288" t="s">
        <v>15</v>
      </c>
      <c r="C288" s="18">
        <v>21</v>
      </c>
      <c r="D288" s="22">
        <v>253.95500000000001</v>
      </c>
      <c r="E288" s="22">
        <v>3.1360185745623377</v>
      </c>
      <c r="F288" s="14">
        <v>722.65</v>
      </c>
      <c r="G288" s="2">
        <f t="shared" si="76"/>
        <v>245.12172262820513</v>
      </c>
      <c r="J288" t="s">
        <v>15</v>
      </c>
      <c r="K288" s="18">
        <v>21</v>
      </c>
      <c r="L288" s="37">
        <v>253.95500000000001</v>
      </c>
      <c r="M288" s="22">
        <v>2.8814601333351817</v>
      </c>
      <c r="N288">
        <v>544.54999999999995</v>
      </c>
      <c r="O288">
        <f t="shared" si="77"/>
        <v>253.18965262820515</v>
      </c>
    </row>
    <row r="289" spans="1:15" x14ac:dyDescent="0.25">
      <c r="B289" t="s">
        <v>15</v>
      </c>
      <c r="C289" s="3">
        <v>22</v>
      </c>
      <c r="D289" s="6">
        <v>249.51000000000005</v>
      </c>
      <c r="E289" s="6">
        <v>3.6981684656056411</v>
      </c>
      <c r="F289" s="8">
        <v>592.6</v>
      </c>
      <c r="G289" s="8">
        <f t="shared" si="76"/>
        <v>246.56798762820517</v>
      </c>
      <c r="J289" t="s">
        <v>15</v>
      </c>
      <c r="K289" s="3">
        <v>22</v>
      </c>
      <c r="L289" s="6">
        <v>246.4975</v>
      </c>
      <c r="M289" s="6">
        <v>3.9350492373031378</v>
      </c>
      <c r="N289" s="10">
        <v>660.26250000000005</v>
      </c>
      <c r="O289" s="10">
        <f t="shared" si="77"/>
        <v>240.49037637820513</v>
      </c>
    </row>
    <row r="290" spans="1:15" x14ac:dyDescent="0.25">
      <c r="C290" s="18" t="s">
        <v>1</v>
      </c>
      <c r="D290" s="4">
        <f>AVERAGE(D278:D289)</f>
        <v>255.26770833333333</v>
      </c>
      <c r="E290" s="4">
        <f>AVERAGE(E278:E289)</f>
        <v>3.6933071064849865</v>
      </c>
      <c r="F290" s="4">
        <f>AVERAGE(F278:F289)</f>
        <v>614.79270833333339</v>
      </c>
      <c r="G290" s="4">
        <f>AVERAGE(G278:G289)</f>
        <v>251.32036627403843</v>
      </c>
      <c r="K290" s="18" t="s">
        <v>1</v>
      </c>
      <c r="L290" s="4">
        <f>AVERAGE(L278:L289)</f>
        <v>259.80062500000003</v>
      </c>
      <c r="M290" s="4">
        <f>AVERAGE(M278:M289)</f>
        <v>3.6059499562258974</v>
      </c>
      <c r="N290" s="4">
        <f>AVERAGE(N278:N289)</f>
        <v>657.60833333333323</v>
      </c>
      <c r="O290" s="4">
        <f>AVERAGE(O278:O289)</f>
        <v>253.9137351282051</v>
      </c>
    </row>
    <row r="291" spans="1:15" x14ac:dyDescent="0.25">
      <c r="C291" s="18" t="s">
        <v>2</v>
      </c>
      <c r="D291" s="4">
        <f>STDEV(D278:D289)</f>
        <v>19.350602306174892</v>
      </c>
      <c r="E291" s="4">
        <f>STDEV(E278:E289)</f>
        <v>0.75342631184898623</v>
      </c>
      <c r="F291" s="4">
        <f>STDEV(F278:F289)</f>
        <v>164.46975746615337</v>
      </c>
      <c r="G291" s="4">
        <f>STDEV(G278:G289)</f>
        <v>15.4414185059125</v>
      </c>
      <c r="K291" s="18" t="s">
        <v>2</v>
      </c>
      <c r="L291" s="4">
        <f>STDEV(L278:L289)</f>
        <v>27.712112057501212</v>
      </c>
      <c r="M291" s="4">
        <f>STDEV(M278:M289)</f>
        <v>0.85040058519678041</v>
      </c>
      <c r="N291" s="4">
        <f>STDEV(N278:N289)</f>
        <v>225.51118574437356</v>
      </c>
      <c r="O291" s="4">
        <f>STDEV(O278:O289)</f>
        <v>19.871710702510438</v>
      </c>
    </row>
    <row r="292" spans="1:15" x14ac:dyDescent="0.25">
      <c r="C292" s="18" t="s">
        <v>3</v>
      </c>
      <c r="D292" s="4">
        <f t="shared" ref="D292:E292" si="78">D291/SQRT(D293)</f>
        <v>5.5860377252257338</v>
      </c>
      <c r="E292" s="4">
        <f t="shared" si="78"/>
        <v>0.21749544198027956</v>
      </c>
      <c r="F292" s="4">
        <f>F291/SQRT(F293)</f>
        <v>47.478329373318054</v>
      </c>
      <c r="G292" s="4">
        <f>G291/SQRT(G293)</f>
        <v>4.4575535655291256</v>
      </c>
      <c r="K292" s="18" t="s">
        <v>3</v>
      </c>
      <c r="L292" s="4">
        <f t="shared" ref="L292:M292" si="79">L291/SQRT(L293)</f>
        <v>7.9997976781056996</v>
      </c>
      <c r="M292" s="4">
        <f t="shared" si="79"/>
        <v>0.24548950339118825</v>
      </c>
      <c r="N292" s="4">
        <f t="shared" ref="N292:O292" si="80">N291/SQRT(N293)</f>
        <v>65.099471897392888</v>
      </c>
      <c r="O292" s="4">
        <f t="shared" si="80"/>
        <v>5.7364687616763845</v>
      </c>
    </row>
    <row r="293" spans="1:15" x14ac:dyDescent="0.25">
      <c r="C293" s="19" t="s">
        <v>6</v>
      </c>
      <c r="D293" s="2">
        <f>COUNT(D278:D289)</f>
        <v>12</v>
      </c>
      <c r="E293" s="2">
        <f>COUNT(E278:E289)</f>
        <v>12</v>
      </c>
      <c r="F293" s="2">
        <f>COUNT(F278:F289)</f>
        <v>12</v>
      </c>
      <c r="G293" s="2">
        <f>COUNT(G278:G289)</f>
        <v>12</v>
      </c>
      <c r="K293" s="19" t="s">
        <v>6</v>
      </c>
      <c r="L293" s="2">
        <f>COUNT(L278:L289)</f>
        <v>12</v>
      </c>
      <c r="M293" s="2">
        <f>COUNT(M278:M289)</f>
        <v>12</v>
      </c>
      <c r="N293" s="2">
        <f>COUNT(N278:N289)</f>
        <v>12</v>
      </c>
      <c r="O293" s="2">
        <f>COUNT(O278:O289)</f>
        <v>12</v>
      </c>
    </row>
    <row r="294" spans="1:15" x14ac:dyDescent="0.25">
      <c r="C294" s="19"/>
      <c r="D294" s="2"/>
      <c r="E294" s="2"/>
      <c r="K294" s="19"/>
      <c r="L294" s="2"/>
      <c r="M294" s="2"/>
    </row>
    <row r="295" spans="1:15" x14ac:dyDescent="0.25">
      <c r="B295" s="20" t="s">
        <v>21</v>
      </c>
      <c r="C295" s="19"/>
      <c r="D295" s="12">
        <f>_xlfn.T.TEST(D278:D283,L278:L283,2,1)</f>
        <v>0.84990736796385491</v>
      </c>
      <c r="E295" s="12">
        <f t="shared" ref="E295:G295" si="81">_xlfn.T.TEST(E278:E283,M278:M283,2,1)</f>
        <v>0.97033413576882688</v>
      </c>
      <c r="F295" s="12">
        <f t="shared" si="81"/>
        <v>0.93664508026236959</v>
      </c>
      <c r="G295" s="12">
        <f t="shared" si="81"/>
        <v>0.84789612028894434</v>
      </c>
      <c r="J295" t="s">
        <v>23</v>
      </c>
      <c r="K295" s="19"/>
      <c r="L295" s="15">
        <f>_xlfn.T.TEST(L257:L262,L278:L283,2,2)</f>
        <v>7.1212032043810519E-2</v>
      </c>
      <c r="M295" s="15">
        <f t="shared" ref="M295:O295" si="82">_xlfn.T.TEST(M257:M262,M278:M283,2,2)</f>
        <v>0.66709746149311167</v>
      </c>
      <c r="N295" s="15">
        <f t="shared" si="82"/>
        <v>8.3948764553911301E-2</v>
      </c>
      <c r="O295" s="15">
        <f t="shared" si="82"/>
        <v>0.18823118529771748</v>
      </c>
    </row>
    <row r="296" spans="1:15" x14ac:dyDescent="0.25">
      <c r="B296" s="13" t="s">
        <v>35</v>
      </c>
      <c r="C296" s="13"/>
      <c r="D296" s="12">
        <f>_xlfn.T.TEST(D278:D289,L278:L289,2,1)</f>
        <v>0.35869508814818452</v>
      </c>
      <c r="E296" s="12">
        <f t="shared" ref="E296:G296" si="83">_xlfn.T.TEST(E278:E289,M278:M289,2,1)</f>
        <v>0.79709385205522865</v>
      </c>
      <c r="F296" s="12">
        <f t="shared" si="83"/>
        <v>0.28095219809396521</v>
      </c>
      <c r="G296" s="12">
        <f t="shared" si="83"/>
        <v>0.50036910110612332</v>
      </c>
      <c r="J296" t="s">
        <v>36</v>
      </c>
      <c r="K296" s="19"/>
      <c r="L296" s="15">
        <f>_xlfn.T.TEST(L257:L268,L278:L289,2,2)</f>
        <v>1.4946747523013424E-2</v>
      </c>
      <c r="M296" s="15">
        <f t="shared" ref="M296:O296" si="84">_xlfn.T.TEST(M257:M268,M278:M289,2,2)</f>
        <v>0.10039468195313334</v>
      </c>
      <c r="N296" s="15">
        <f t="shared" si="84"/>
        <v>3.3447282043196344E-2</v>
      </c>
      <c r="O296" s="15">
        <f t="shared" si="84"/>
        <v>7.6075238385505714E-2</v>
      </c>
    </row>
    <row r="297" spans="1:15" x14ac:dyDescent="0.25">
      <c r="C297" s="13"/>
      <c r="D297" s="13"/>
      <c r="E297" s="13"/>
      <c r="K297" s="13"/>
      <c r="L297" s="13"/>
      <c r="M297" s="13"/>
    </row>
    <row r="298" spans="1:15" x14ac:dyDescent="0.25">
      <c r="D298" s="36" t="s">
        <v>7</v>
      </c>
      <c r="E298" s="36" t="s">
        <v>8</v>
      </c>
      <c r="L298" s="36" t="s">
        <v>7</v>
      </c>
      <c r="M298" s="36" t="s">
        <v>8</v>
      </c>
    </row>
    <row r="299" spans="1:15" x14ac:dyDescent="0.25">
      <c r="A299" t="s">
        <v>12</v>
      </c>
      <c r="B299" t="s">
        <v>14</v>
      </c>
      <c r="C299" s="1">
        <v>1</v>
      </c>
      <c r="D299" s="4">
        <v>23.272499999999994</v>
      </c>
      <c r="E299" s="4">
        <v>3.0988954685500434</v>
      </c>
      <c r="I299" t="s">
        <v>12</v>
      </c>
      <c r="J299" t="s">
        <v>14</v>
      </c>
      <c r="K299" s="1">
        <v>1</v>
      </c>
      <c r="L299" s="4">
        <v>33.034999999999997</v>
      </c>
      <c r="M299" s="4">
        <v>2.206173157302028</v>
      </c>
    </row>
    <row r="300" spans="1:15" x14ac:dyDescent="0.25">
      <c r="B300" t="s">
        <v>14</v>
      </c>
      <c r="C300" s="1">
        <v>4</v>
      </c>
      <c r="D300" s="22">
        <v>25.910256410256412</v>
      </c>
      <c r="E300" s="4">
        <v>3.238186438972241</v>
      </c>
      <c r="J300" t="s">
        <v>14</v>
      </c>
      <c r="K300" s="1">
        <v>4</v>
      </c>
      <c r="L300" s="22">
        <v>37.057500000000005</v>
      </c>
      <c r="M300" s="4">
        <v>3.1448574093271704</v>
      </c>
    </row>
    <row r="301" spans="1:15" x14ac:dyDescent="0.25">
      <c r="B301" t="s">
        <v>14</v>
      </c>
      <c r="C301" s="1">
        <v>10</v>
      </c>
      <c r="D301" s="22">
        <v>27.522500000000001</v>
      </c>
      <c r="E301" s="4">
        <v>3.0971277015970777</v>
      </c>
      <c r="J301" t="s">
        <v>14</v>
      </c>
      <c r="K301" s="1">
        <v>10</v>
      </c>
      <c r="L301" s="22">
        <v>32.440000000000012</v>
      </c>
      <c r="M301" s="4">
        <v>2.6657925650732839</v>
      </c>
    </row>
    <row r="302" spans="1:15" x14ac:dyDescent="0.25">
      <c r="A302" s="13"/>
      <c r="B302" t="s">
        <v>14</v>
      </c>
      <c r="C302" s="1">
        <v>7</v>
      </c>
      <c r="D302" s="4">
        <v>42.18</v>
      </c>
      <c r="E302" s="4">
        <v>4.1507168055650334</v>
      </c>
      <c r="J302" t="s">
        <v>14</v>
      </c>
      <c r="K302" s="1">
        <v>7</v>
      </c>
      <c r="L302" s="4">
        <v>46.987500000000004</v>
      </c>
      <c r="M302" s="4">
        <v>2.7983750865457622</v>
      </c>
    </row>
    <row r="303" spans="1:15" x14ac:dyDescent="0.25">
      <c r="B303" t="s">
        <v>14</v>
      </c>
      <c r="C303" s="1">
        <v>8</v>
      </c>
      <c r="D303" s="4">
        <v>45.265000000000001</v>
      </c>
      <c r="E303" s="4">
        <v>3.7176139020882748</v>
      </c>
      <c r="J303" t="s">
        <v>14</v>
      </c>
      <c r="K303" s="1">
        <v>8</v>
      </c>
      <c r="L303" s="4">
        <v>56.015000000000001</v>
      </c>
      <c r="M303" s="4">
        <v>4.3363323356265013</v>
      </c>
    </row>
    <row r="304" spans="1:15" x14ac:dyDescent="0.25">
      <c r="B304" t="s">
        <v>14</v>
      </c>
      <c r="C304" s="3">
        <v>9</v>
      </c>
      <c r="D304" s="6">
        <v>27.197500000000002</v>
      </c>
      <c r="E304" s="6">
        <v>1.8702974362384184</v>
      </c>
      <c r="J304" t="s">
        <v>14</v>
      </c>
      <c r="K304" s="3">
        <v>9</v>
      </c>
      <c r="L304" s="6">
        <v>43.597499999999997</v>
      </c>
      <c r="M304" s="6">
        <v>4.928534264870235</v>
      </c>
    </row>
    <row r="305" spans="1:13" x14ac:dyDescent="0.25">
      <c r="B305" t="s">
        <v>14</v>
      </c>
      <c r="C305" s="18">
        <v>13</v>
      </c>
      <c r="D305" s="22">
        <v>30.740000000000009</v>
      </c>
      <c r="E305" s="22">
        <v>2.0064154916168291</v>
      </c>
      <c r="J305" t="s">
        <v>14</v>
      </c>
      <c r="K305" s="18">
        <v>13</v>
      </c>
      <c r="L305" s="22">
        <v>35.975000000000001</v>
      </c>
      <c r="M305" s="22">
        <v>4.5961940777125569</v>
      </c>
    </row>
    <row r="306" spans="1:13" x14ac:dyDescent="0.25">
      <c r="B306" t="s">
        <v>14</v>
      </c>
      <c r="C306" s="18">
        <v>14</v>
      </c>
      <c r="D306" s="22">
        <v>34.302499999999988</v>
      </c>
      <c r="E306" s="22">
        <v>2.2362251955024566</v>
      </c>
      <c r="J306" t="s">
        <v>14</v>
      </c>
      <c r="K306" s="18">
        <v>14</v>
      </c>
      <c r="L306" s="22">
        <v>34.734999999999999</v>
      </c>
      <c r="M306" s="22">
        <v>3.7635758428653987</v>
      </c>
    </row>
    <row r="307" spans="1:13" x14ac:dyDescent="0.25">
      <c r="B307" t="s">
        <v>14</v>
      </c>
      <c r="C307" s="18">
        <v>18</v>
      </c>
      <c r="D307" s="22">
        <v>30.204999999999995</v>
      </c>
      <c r="E307" s="22">
        <v>2.1496046148071044</v>
      </c>
      <c r="J307" t="s">
        <v>14</v>
      </c>
      <c r="K307" s="18">
        <v>18</v>
      </c>
      <c r="L307" s="22">
        <v>42.342499999999994</v>
      </c>
      <c r="M307" s="22">
        <v>3.1784449814335316</v>
      </c>
    </row>
    <row r="308" spans="1:13" x14ac:dyDescent="0.25">
      <c r="B308" t="s">
        <v>14</v>
      </c>
      <c r="C308" s="18">
        <v>19</v>
      </c>
      <c r="D308" s="22">
        <v>24.307500000000001</v>
      </c>
      <c r="E308" s="22">
        <v>2.3758787847868001</v>
      </c>
      <c r="J308" t="s">
        <v>14</v>
      </c>
      <c r="K308" s="18">
        <v>19</v>
      </c>
      <c r="L308" s="22">
        <v>33.010000000000005</v>
      </c>
      <c r="M308" s="22">
        <v>1.4760854057269177</v>
      </c>
    </row>
    <row r="309" spans="1:13" x14ac:dyDescent="0.25">
      <c r="B309" t="s">
        <v>14</v>
      </c>
      <c r="C309" s="18">
        <v>23</v>
      </c>
      <c r="D309" s="22">
        <v>35.655000000000001</v>
      </c>
      <c r="E309" s="22">
        <v>2.8036783874046614</v>
      </c>
      <c r="J309" t="s">
        <v>14</v>
      </c>
      <c r="K309" s="18">
        <v>23</v>
      </c>
      <c r="L309" s="22">
        <v>42.939999999999991</v>
      </c>
      <c r="M309" s="22">
        <v>4.4211851493688883</v>
      </c>
    </row>
    <row r="310" spans="1:13" x14ac:dyDescent="0.25">
      <c r="B310" t="s">
        <v>14</v>
      </c>
      <c r="C310" s="18">
        <v>24</v>
      </c>
      <c r="D310" s="22">
        <v>37.377500000000026</v>
      </c>
      <c r="E310" s="22">
        <v>2.7435743110038033</v>
      </c>
      <c r="J310" t="s">
        <v>14</v>
      </c>
      <c r="K310" s="18">
        <v>24</v>
      </c>
      <c r="L310" s="22">
        <v>49.005000000000003</v>
      </c>
      <c r="M310" s="22">
        <v>4.0322764197162861</v>
      </c>
    </row>
    <row r="311" spans="1:13" x14ac:dyDescent="0.25">
      <c r="C311" s="18" t="s">
        <v>1</v>
      </c>
      <c r="D311" s="4">
        <f>AVERAGE(D299:D310)</f>
        <v>31.994604700854705</v>
      </c>
      <c r="E311" s="4">
        <f>AVERAGE(E299:E310)</f>
        <v>2.7906845448443947</v>
      </c>
      <c r="F311" s="13"/>
      <c r="G311" s="13"/>
      <c r="H311" s="13"/>
      <c r="K311" s="18" t="s">
        <v>1</v>
      </c>
      <c r="L311" s="4">
        <f>AVERAGE(L299:L310)</f>
        <v>40.594999999999999</v>
      </c>
      <c r="M311" s="4">
        <f>AVERAGE(M299:M310)</f>
        <v>3.4623188912973801</v>
      </c>
    </row>
    <row r="312" spans="1:13" x14ac:dyDescent="0.25">
      <c r="C312" s="18" t="s">
        <v>2</v>
      </c>
      <c r="D312" s="4">
        <f>STDEV(D299:D310)</f>
        <v>7.0551125252142697</v>
      </c>
      <c r="E312" s="4">
        <f>STDEV(E299:E310)</f>
        <v>0.7040852329307945</v>
      </c>
      <c r="F312" s="13"/>
      <c r="G312" s="13"/>
      <c r="H312" s="13"/>
      <c r="K312" s="18" t="s">
        <v>2</v>
      </c>
      <c r="L312" s="4">
        <f>STDEV(L299:L310)</f>
        <v>7.4852831366865331</v>
      </c>
      <c r="M312" s="4">
        <f>STDEV(M299:M310)</f>
        <v>1.0580453296090735</v>
      </c>
    </row>
    <row r="313" spans="1:13" x14ac:dyDescent="0.25">
      <c r="C313" s="18" t="s">
        <v>3</v>
      </c>
      <c r="D313" s="4">
        <f t="shared" ref="D313:E313" si="85">D312/SQRT(D314)</f>
        <v>2.0366355577977795</v>
      </c>
      <c r="E313" s="4">
        <f t="shared" si="85"/>
        <v>0.20325189938251728</v>
      </c>
      <c r="F313" s="13"/>
      <c r="G313" s="13"/>
      <c r="H313" s="13"/>
      <c r="K313" s="18" t="s">
        <v>3</v>
      </c>
      <c r="L313" s="4">
        <f t="shared" ref="L313:M313" si="86">L312/SQRT(L314)</f>
        <v>2.1608151169632683</v>
      </c>
      <c r="M313" s="4">
        <f t="shared" si="86"/>
        <v>0.30543137793231245</v>
      </c>
    </row>
    <row r="314" spans="1:13" x14ac:dyDescent="0.25">
      <c r="C314" s="19" t="s">
        <v>6</v>
      </c>
      <c r="D314" s="2">
        <f>COUNT(D299:D310)</f>
        <v>12</v>
      </c>
      <c r="E314" s="2">
        <f>COUNT(E299:E310)</f>
        <v>12</v>
      </c>
      <c r="F314" s="13"/>
      <c r="G314" s="13"/>
      <c r="H314" s="13"/>
      <c r="K314" s="19" t="s">
        <v>6</v>
      </c>
      <c r="L314" s="2">
        <f>COUNT(L299:L310)</f>
        <v>12</v>
      </c>
      <c r="M314" s="2">
        <f>COUNT(M299:M310)</f>
        <v>12</v>
      </c>
    </row>
    <row r="315" spans="1:13" x14ac:dyDescent="0.25">
      <c r="C315" s="19"/>
      <c r="D315" s="2"/>
      <c r="E315" s="2"/>
      <c r="F315" s="13"/>
      <c r="G315" s="13"/>
      <c r="H315" s="13"/>
      <c r="K315" s="19"/>
      <c r="L315" s="2"/>
      <c r="M315" s="2"/>
    </row>
    <row r="316" spans="1:13" x14ac:dyDescent="0.25">
      <c r="B316" s="20" t="s">
        <v>21</v>
      </c>
      <c r="C316" s="19"/>
      <c r="D316" s="12">
        <f>_xlfn.T.TEST(D299:D304,L299:L304,2,1)</f>
        <v>2.9051325318173076E-3</v>
      </c>
      <c r="E316" s="12">
        <f>_xlfn.T.TEST(E299:E304,M299:M304,2,1)</f>
        <v>0.82352395613534579</v>
      </c>
      <c r="F316" s="13"/>
      <c r="G316" s="13"/>
      <c r="H316" s="13"/>
      <c r="K316" s="19"/>
      <c r="L316" s="2"/>
      <c r="M316" s="2"/>
    </row>
    <row r="317" spans="1:13" x14ac:dyDescent="0.25">
      <c r="B317" s="13" t="s">
        <v>22</v>
      </c>
      <c r="C317" s="13"/>
      <c r="D317" s="12">
        <f>_xlfn.T.TEST(D299:D310,L299:L310,2,1)</f>
        <v>2.4538356539810833E-5</v>
      </c>
      <c r="E317" s="12">
        <f>_xlfn.T.TEST(E299:E310,M299:M310,2,1)</f>
        <v>0.1307313495297332</v>
      </c>
      <c r="F317" s="13"/>
      <c r="G317" s="13"/>
      <c r="H317" s="13"/>
      <c r="K317" s="19"/>
      <c r="L317" s="2"/>
      <c r="M317" s="2"/>
    </row>
    <row r="318" spans="1:13" x14ac:dyDescent="0.25"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</row>
    <row r="319" spans="1:13" x14ac:dyDescent="0.25">
      <c r="D319" s="36"/>
      <c r="E319" s="36"/>
      <c r="F319" s="13"/>
      <c r="G319" s="13"/>
      <c r="H319" s="13"/>
      <c r="L319" s="36"/>
      <c r="M319" s="36"/>
    </row>
    <row r="320" spans="1:13" x14ac:dyDescent="0.25">
      <c r="A320" t="s">
        <v>12</v>
      </c>
      <c r="B320" t="s">
        <v>15</v>
      </c>
      <c r="C320" s="1">
        <v>2</v>
      </c>
      <c r="D320" s="4">
        <v>20.6</v>
      </c>
      <c r="E320" s="4">
        <v>2.6304372260139575</v>
      </c>
      <c r="I320" t="s">
        <v>12</v>
      </c>
      <c r="J320" t="s">
        <v>15</v>
      </c>
      <c r="K320" s="1">
        <v>2</v>
      </c>
      <c r="L320" s="4">
        <v>15.710000000000003</v>
      </c>
      <c r="M320" s="4">
        <v>3.362292744542033</v>
      </c>
    </row>
    <row r="321" spans="2:13" x14ac:dyDescent="0.25">
      <c r="B321" t="s">
        <v>15</v>
      </c>
      <c r="C321" s="1">
        <v>3</v>
      </c>
      <c r="D321" s="22">
        <v>30.212500000000006</v>
      </c>
      <c r="E321" s="4">
        <v>3.9014616651967775</v>
      </c>
      <c r="J321" t="s">
        <v>15</v>
      </c>
      <c r="K321" s="1">
        <v>3</v>
      </c>
      <c r="L321" s="22">
        <v>26.715000000000003</v>
      </c>
      <c r="M321" s="4">
        <v>5.8477730804127477</v>
      </c>
    </row>
    <row r="322" spans="2:13" x14ac:dyDescent="0.25">
      <c r="B322" t="s">
        <v>15</v>
      </c>
      <c r="C322" s="1">
        <v>5</v>
      </c>
      <c r="D322" s="22">
        <v>32.207500000000003</v>
      </c>
      <c r="E322" s="4">
        <v>1.7324116139070411</v>
      </c>
      <c r="J322" t="s">
        <v>15</v>
      </c>
      <c r="K322" s="1">
        <v>5</v>
      </c>
      <c r="L322" s="22">
        <v>29.160000000000004</v>
      </c>
      <c r="M322" s="4">
        <v>3.2615300282229494</v>
      </c>
    </row>
    <row r="323" spans="2:13" x14ac:dyDescent="0.25">
      <c r="B323" t="s">
        <v>15</v>
      </c>
      <c r="C323" s="1">
        <v>6</v>
      </c>
      <c r="D323" s="4">
        <v>40.904999999999987</v>
      </c>
      <c r="E323" s="4">
        <v>2.3051681066681442</v>
      </c>
      <c r="J323" t="s">
        <v>15</v>
      </c>
      <c r="K323" s="1">
        <v>6</v>
      </c>
      <c r="L323" s="4">
        <v>50.74499999999999</v>
      </c>
      <c r="M323" s="4">
        <v>3.5514438085094353</v>
      </c>
    </row>
    <row r="324" spans="2:13" x14ac:dyDescent="0.25">
      <c r="B324" t="s">
        <v>15</v>
      </c>
      <c r="C324" s="1">
        <v>11</v>
      </c>
      <c r="D324" s="4">
        <v>31.614999999999991</v>
      </c>
      <c r="E324" s="4">
        <v>3.3057242020471094</v>
      </c>
      <c r="J324" t="s">
        <v>15</v>
      </c>
      <c r="K324" s="1">
        <v>11</v>
      </c>
      <c r="L324" s="4">
        <v>44.702499999999993</v>
      </c>
      <c r="M324" s="4">
        <v>2.4854803358707147</v>
      </c>
    </row>
    <row r="325" spans="2:13" x14ac:dyDescent="0.25">
      <c r="B325" t="s">
        <v>15</v>
      </c>
      <c r="C325" s="3">
        <v>12</v>
      </c>
      <c r="D325" s="6">
        <v>46.42750000000003</v>
      </c>
      <c r="E325" s="6">
        <v>4.2214274836836889</v>
      </c>
      <c r="J325" t="s">
        <v>15</v>
      </c>
      <c r="K325" s="3">
        <v>12</v>
      </c>
      <c r="L325" s="6">
        <v>29.020000000000003</v>
      </c>
      <c r="M325" s="6">
        <v>2.2963292719033128</v>
      </c>
    </row>
    <row r="326" spans="2:13" x14ac:dyDescent="0.25">
      <c r="B326" t="s">
        <v>15</v>
      </c>
      <c r="C326" s="18">
        <v>15</v>
      </c>
      <c r="D326" s="22">
        <v>32.1875</v>
      </c>
      <c r="E326" s="22">
        <v>2.2927937379973793</v>
      </c>
      <c r="J326" t="s">
        <v>15</v>
      </c>
      <c r="K326" s="18">
        <v>15</v>
      </c>
      <c r="L326" s="22">
        <v>26.262499999999999</v>
      </c>
      <c r="M326" s="22">
        <v>2.5296745096948738</v>
      </c>
    </row>
    <row r="327" spans="2:13" x14ac:dyDescent="0.25">
      <c r="B327" t="s">
        <v>15</v>
      </c>
      <c r="C327" s="18">
        <v>16</v>
      </c>
      <c r="D327" s="22">
        <v>40.070000000000007</v>
      </c>
      <c r="E327" s="22">
        <v>1.9551502499808042</v>
      </c>
      <c r="J327" t="s">
        <v>15</v>
      </c>
      <c r="K327" s="18">
        <v>16</v>
      </c>
      <c r="L327" s="22">
        <v>31.812499999999982</v>
      </c>
      <c r="M327" s="22">
        <v>2.9203510063004416</v>
      </c>
    </row>
    <row r="328" spans="2:13" x14ac:dyDescent="0.25">
      <c r="B328" t="s">
        <v>15</v>
      </c>
      <c r="C328" s="18">
        <v>17</v>
      </c>
      <c r="D328" s="22">
        <v>22.867499999999996</v>
      </c>
      <c r="E328" s="22">
        <v>1.9197949109214769</v>
      </c>
      <c r="J328" t="s">
        <v>15</v>
      </c>
      <c r="K328" s="18">
        <v>17</v>
      </c>
      <c r="L328" s="22">
        <v>44.347500000000011</v>
      </c>
      <c r="M328" s="22">
        <v>2.2079409242549937</v>
      </c>
    </row>
    <row r="329" spans="2:13" x14ac:dyDescent="0.25">
      <c r="B329" t="s">
        <v>15</v>
      </c>
      <c r="C329" s="18">
        <v>20</v>
      </c>
      <c r="D329" s="22">
        <v>39.22</v>
      </c>
      <c r="E329" s="22">
        <v>3.2544589604110841</v>
      </c>
      <c r="J329" t="s">
        <v>15</v>
      </c>
      <c r="K329" s="18">
        <v>20</v>
      </c>
      <c r="L329" s="22">
        <v>38.317499999999988</v>
      </c>
      <c r="M329" s="22">
        <v>1.8261032624142588</v>
      </c>
    </row>
    <row r="330" spans="2:13" x14ac:dyDescent="0.25">
      <c r="B330" t="s">
        <v>15</v>
      </c>
      <c r="C330" s="18">
        <v>21</v>
      </c>
      <c r="D330" s="22">
        <v>29.47750000000001</v>
      </c>
      <c r="E330" s="22">
        <v>2.9663129470775664</v>
      </c>
      <c r="J330" t="s">
        <v>15</v>
      </c>
      <c r="K330" s="18">
        <v>21</v>
      </c>
      <c r="L330" s="22">
        <v>30.547499999999992</v>
      </c>
      <c r="M330" s="22">
        <v>2.2450640302672888</v>
      </c>
    </row>
    <row r="331" spans="2:13" x14ac:dyDescent="0.25">
      <c r="B331" t="s">
        <v>15</v>
      </c>
      <c r="C331" s="18">
        <v>22</v>
      </c>
      <c r="D331" s="22">
        <v>31.257499999999986</v>
      </c>
      <c r="E331" s="22">
        <v>1.8932784066269808</v>
      </c>
      <c r="J331" t="s">
        <v>15</v>
      </c>
      <c r="K331" s="18">
        <v>22</v>
      </c>
      <c r="L331" s="22">
        <v>34.285000000000011</v>
      </c>
      <c r="M331" s="22">
        <v>1.8101933598375615</v>
      </c>
    </row>
    <row r="332" spans="2:13" x14ac:dyDescent="0.25">
      <c r="C332" s="18" t="s">
        <v>1</v>
      </c>
      <c r="D332" s="4">
        <f>AVERAGE(D320:D331)</f>
        <v>33.087291666666665</v>
      </c>
      <c r="E332" s="4">
        <f>AVERAGE(E320:E331)</f>
        <v>2.6982016258776675</v>
      </c>
      <c r="K332" s="18" t="s">
        <v>1</v>
      </c>
      <c r="L332" s="4">
        <f>AVERAGE(L320:L331)</f>
        <v>33.46875</v>
      </c>
      <c r="M332" s="4">
        <f>AVERAGE(M320:M331)</f>
        <v>2.8620146968525511</v>
      </c>
    </row>
    <row r="333" spans="2:13" x14ac:dyDescent="0.25">
      <c r="C333" s="18" t="s">
        <v>2</v>
      </c>
      <c r="D333" s="4">
        <f>STDEV(D320:D331)</f>
        <v>7.4724774139940733</v>
      </c>
      <c r="E333" s="4">
        <f>STDEV(E320:E331)</f>
        <v>0.8301455695639568</v>
      </c>
      <c r="K333" s="18" t="s">
        <v>2</v>
      </c>
      <c r="L333" s="4">
        <f>STDEV(L320:L331)</f>
        <v>9.6753658317023046</v>
      </c>
      <c r="M333" s="4">
        <f>STDEV(M320:M331)</f>
        <v>1.102207237979566</v>
      </c>
    </row>
    <row r="334" spans="2:13" x14ac:dyDescent="0.25">
      <c r="C334" s="18" t="s">
        <v>3</v>
      </c>
      <c r="D334" s="4">
        <f t="shared" ref="D334:E334" si="87">D333/SQRT(D335)</f>
        <v>2.1571184232414384</v>
      </c>
      <c r="E334" s="4">
        <f t="shared" si="87"/>
        <v>0.23964238402716284</v>
      </c>
      <c r="K334" s="18" t="s">
        <v>3</v>
      </c>
      <c r="L334" s="4">
        <f t="shared" ref="L334:M334" si="88">L333/SQRT(L335)</f>
        <v>2.7930375337207165</v>
      </c>
      <c r="M334" s="4">
        <f t="shared" si="88"/>
        <v>0.31817982277512818</v>
      </c>
    </row>
    <row r="335" spans="2:13" x14ac:dyDescent="0.25">
      <c r="C335" s="19" t="s">
        <v>6</v>
      </c>
      <c r="D335" s="2">
        <f>COUNT(D320:D331)</f>
        <v>12</v>
      </c>
      <c r="E335" s="2">
        <f>COUNT(E320:E331)</f>
        <v>12</v>
      </c>
      <c r="K335" s="19" t="s">
        <v>6</v>
      </c>
      <c r="L335" s="2">
        <f>COUNT(L320:L331)</f>
        <v>12</v>
      </c>
      <c r="M335" s="2">
        <f>COUNT(M320:M331)</f>
        <v>12</v>
      </c>
    </row>
    <row r="337" spans="2:13" x14ac:dyDescent="0.25">
      <c r="B337" s="20" t="s">
        <v>21</v>
      </c>
      <c r="C337" s="19"/>
      <c r="D337" s="12">
        <f>_xlfn.T.TEST(D320:D325,L320:L325,2,1)</f>
        <v>0.8356823351072038</v>
      </c>
      <c r="E337" s="12">
        <f>_xlfn.T.TEST(E320:E325,M320:M325,2,1)</f>
        <v>0.49638733521476397</v>
      </c>
      <c r="J337" t="s">
        <v>23</v>
      </c>
      <c r="K337" s="19"/>
      <c r="L337" s="15">
        <f>_xlfn.T.TEST(L299:L304,L320:L325,2,2)</f>
        <v>0.19865978016962813</v>
      </c>
      <c r="M337" s="15">
        <f>_xlfn.T.TEST(M299:M304,M320:M325,2,2)</f>
        <v>0.86144794821260029</v>
      </c>
    </row>
    <row r="338" spans="2:13" x14ac:dyDescent="0.25">
      <c r="B338" s="13" t="s">
        <v>22</v>
      </c>
      <c r="C338" s="13"/>
      <c r="D338" s="12">
        <f>_xlfn.T.TEST(D320:D331,L320:L331,2,1)</f>
        <v>0.90122240958415134</v>
      </c>
      <c r="E338" s="12">
        <f>_xlfn.T.TEST(E320:E331,M320:M331,2,1)</f>
        <v>0.64625770282201889</v>
      </c>
      <c r="J338" t="s">
        <v>24</v>
      </c>
      <c r="K338" s="19"/>
      <c r="L338" s="15">
        <f>_xlfn.T.TEST(L299:L310,L320:L331,2,2)</f>
        <v>5.5947260865598786E-2</v>
      </c>
      <c r="M338" s="15">
        <f>_xlfn.T.TEST(M299:M310,M320:M331,2,2)</f>
        <v>0.1872702504268155</v>
      </c>
    </row>
  </sheetData>
  <mergeCells count="6">
    <mergeCell ref="A1:H1"/>
    <mergeCell ref="D2:E2"/>
    <mergeCell ref="L2:M2"/>
    <mergeCell ref="AP69:BC69"/>
    <mergeCell ref="D173:E173"/>
    <mergeCell ref="L173:M173"/>
  </mergeCells>
  <conditionalFormatting sqref="D21:E22 D42:E42 D63:E64 D84:E85 D148:E149 D169:E170 D192:E193 D212:E213 D233:E234 D253:E254 D316:E317 D337:E338 D106:G107 D127:G128 L42:M43 L84:M85 L148:M149 L169:M170 L212:M213 L337:M338 L253:M254 D43 L127:O128 D274:G275 D295:G296 L295:O296">
    <cfRule type="cellIs" dxfId="3" priority="30" operator="lessThan">
      <formula>0.06</formula>
    </cfRule>
  </conditionalFormatting>
  <conditionalFormatting sqref="AR112:BC112">
    <cfRule type="cellIs" dxfId="2" priority="6" operator="lessThan">
      <formula>0.06</formula>
    </cfRule>
  </conditionalFormatting>
  <conditionalFormatting sqref="AR90:AW90">
    <cfRule type="cellIs" dxfId="1" priority="4" operator="lessThan">
      <formula>0.06</formula>
    </cfRule>
  </conditionalFormatting>
  <conditionalFormatting sqref="AR113:AW113">
    <cfRule type="cellIs" dxfId="0" priority="2" operator="lessThan">
      <formula>0.06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6"/>
  <sheetViews>
    <sheetView tabSelected="1" zoomScaleNormal="100" workbookViewId="0"/>
  </sheetViews>
  <sheetFormatPr defaultRowHeight="15" x14ac:dyDescent="0.25"/>
  <cols>
    <col min="1" max="16" width="10.7109375" customWidth="1"/>
  </cols>
  <sheetData>
    <row r="2" spans="1:22" s="20" customFormat="1" x14ac:dyDescent="0.25">
      <c r="A2" s="20" t="s">
        <v>41</v>
      </c>
    </row>
    <row r="5" spans="1:22" x14ac:dyDescent="0.25">
      <c r="B5" s="43"/>
      <c r="C5" s="52" t="s">
        <v>26</v>
      </c>
      <c r="D5" s="53" t="s">
        <v>27</v>
      </c>
      <c r="E5" s="51" t="s">
        <v>26</v>
      </c>
      <c r="F5" s="53" t="s">
        <v>27</v>
      </c>
      <c r="G5" s="51" t="s">
        <v>26</v>
      </c>
      <c r="H5" s="50" t="s">
        <v>27</v>
      </c>
      <c r="I5" s="67" t="s">
        <v>26</v>
      </c>
      <c r="J5" s="68"/>
      <c r="K5" s="68"/>
      <c r="L5" s="69" t="s">
        <v>27</v>
      </c>
      <c r="M5" s="69"/>
      <c r="N5" s="70"/>
      <c r="O5" s="55" t="s">
        <v>26</v>
      </c>
      <c r="P5" s="54" t="s">
        <v>27</v>
      </c>
    </row>
    <row r="6" spans="1:22" x14ac:dyDescent="0.25">
      <c r="B6" s="43"/>
      <c r="C6" s="62" t="s">
        <v>40</v>
      </c>
      <c r="D6" s="63"/>
      <c r="E6" s="64" t="s">
        <v>9</v>
      </c>
      <c r="F6" s="65"/>
      <c r="G6" s="64" t="s">
        <v>10</v>
      </c>
      <c r="H6" s="66"/>
      <c r="I6" s="64" t="s">
        <v>4</v>
      </c>
      <c r="J6" s="66"/>
      <c r="K6" s="66"/>
      <c r="L6" s="66"/>
      <c r="M6" s="66"/>
      <c r="N6" s="65"/>
      <c r="O6" s="62" t="s">
        <v>12</v>
      </c>
      <c r="P6" s="63"/>
    </row>
    <row r="7" spans="1:22" x14ac:dyDescent="0.25">
      <c r="C7" s="44" t="s">
        <v>7</v>
      </c>
      <c r="D7" s="40" t="s">
        <v>7</v>
      </c>
      <c r="E7" s="46" t="s">
        <v>7</v>
      </c>
      <c r="F7" s="40" t="s">
        <v>7</v>
      </c>
      <c r="G7" s="46" t="s">
        <v>7</v>
      </c>
      <c r="H7" s="44" t="s">
        <v>7</v>
      </c>
      <c r="I7" s="46" t="s">
        <v>7</v>
      </c>
      <c r="J7" s="36" t="s">
        <v>0</v>
      </c>
      <c r="K7" s="36" t="s">
        <v>8</v>
      </c>
      <c r="L7" s="44" t="s">
        <v>7</v>
      </c>
      <c r="M7" s="44" t="s">
        <v>0</v>
      </c>
      <c r="N7" s="40" t="s">
        <v>8</v>
      </c>
      <c r="O7" s="44" t="s">
        <v>7</v>
      </c>
      <c r="P7" s="40" t="s">
        <v>7</v>
      </c>
    </row>
    <row r="8" spans="1:22" x14ac:dyDescent="0.25">
      <c r="A8" t="s">
        <v>38</v>
      </c>
      <c r="B8" s="1">
        <v>1</v>
      </c>
      <c r="C8" s="22">
        <v>563.47500000000002</v>
      </c>
      <c r="D8" s="5">
        <v>585.6</v>
      </c>
      <c r="E8" s="47">
        <v>103.00249999999997</v>
      </c>
      <c r="F8" s="5">
        <v>109.95249999999999</v>
      </c>
      <c r="G8" s="47">
        <v>50.839999999999989</v>
      </c>
      <c r="H8" s="5">
        <v>58.870000000000005</v>
      </c>
      <c r="I8" s="4">
        <v>208.09499999999997</v>
      </c>
      <c r="J8" s="4">
        <v>209.83814012820511</v>
      </c>
      <c r="K8" s="4">
        <v>2.2379929624554222</v>
      </c>
      <c r="L8" s="22">
        <v>249.89750000000004</v>
      </c>
      <c r="M8" s="22">
        <v>239.64916387820517</v>
      </c>
      <c r="N8" s="5">
        <v>2.6215983912491225</v>
      </c>
      <c r="O8" s="22">
        <v>19.799999999999997</v>
      </c>
      <c r="P8" s="5">
        <v>33.030000000000008</v>
      </c>
    </row>
    <row r="9" spans="1:22" x14ac:dyDescent="0.25">
      <c r="A9" t="s">
        <v>38</v>
      </c>
      <c r="B9" s="1">
        <v>4</v>
      </c>
      <c r="C9" s="22">
        <v>499.58749999999998</v>
      </c>
      <c r="D9" s="5">
        <v>745.41250000000002</v>
      </c>
      <c r="E9" s="47">
        <v>81.172500000000014</v>
      </c>
      <c r="F9" s="5">
        <v>84.572499999999991</v>
      </c>
      <c r="G9" s="47">
        <v>58.612499999999997</v>
      </c>
      <c r="H9" s="5">
        <v>68.032499999999999</v>
      </c>
      <c r="I9" s="22">
        <v>219.82249999999999</v>
      </c>
      <c r="J9" s="22">
        <v>225.06789637820512</v>
      </c>
      <c r="K9" s="4">
        <v>3.0016682861368946</v>
      </c>
      <c r="L9" s="22">
        <v>255.69500000000002</v>
      </c>
      <c r="M9" s="22">
        <v>254.40134137820516</v>
      </c>
      <c r="N9" s="5">
        <v>2.897370035911877</v>
      </c>
      <c r="O9" s="22">
        <v>27.005000000000003</v>
      </c>
      <c r="P9" s="5">
        <v>33.18249999999999</v>
      </c>
    </row>
    <row r="10" spans="1:22" x14ac:dyDescent="0.25">
      <c r="A10" t="s">
        <v>38</v>
      </c>
      <c r="B10" s="1">
        <v>10</v>
      </c>
      <c r="C10" s="22">
        <v>502.07499999999999</v>
      </c>
      <c r="D10" s="5">
        <v>626.61249999999995</v>
      </c>
      <c r="E10" s="47">
        <v>87.032500000000013</v>
      </c>
      <c r="F10" s="5">
        <v>98.988095238095198</v>
      </c>
      <c r="G10" s="47">
        <v>57.702500000000008</v>
      </c>
      <c r="H10" s="5">
        <v>65.738095238095241</v>
      </c>
      <c r="I10" s="22">
        <v>224.08249999999998</v>
      </c>
      <c r="J10" s="22">
        <v>220.60028512820512</v>
      </c>
      <c r="K10" s="4">
        <v>2.3263813101037423</v>
      </c>
      <c r="L10" s="22">
        <v>236.80476190476188</v>
      </c>
      <c r="M10" s="22">
        <v>242.00768953296699</v>
      </c>
      <c r="N10" s="5">
        <v>2.6314473785585091</v>
      </c>
      <c r="O10" s="22">
        <v>16.840000000000003</v>
      </c>
      <c r="P10" s="5">
        <v>34.295238095238091</v>
      </c>
    </row>
    <row r="11" spans="1:22" x14ac:dyDescent="0.25">
      <c r="A11" t="s">
        <v>38</v>
      </c>
      <c r="B11" s="1">
        <v>7</v>
      </c>
      <c r="C11" s="22">
        <v>494.02499999999998</v>
      </c>
      <c r="D11" s="5">
        <v>777.57500000000005</v>
      </c>
      <c r="E11" s="47">
        <v>97.140000000000015</v>
      </c>
      <c r="F11" s="5">
        <v>118.325</v>
      </c>
      <c r="G11" s="47">
        <v>63.334999999999994</v>
      </c>
      <c r="H11" s="5">
        <v>65.377499999999969</v>
      </c>
      <c r="I11" s="4">
        <v>224.64500000000004</v>
      </c>
      <c r="J11" s="4">
        <v>228.74204137820516</v>
      </c>
      <c r="K11" s="4">
        <v>3.0529335277729155</v>
      </c>
      <c r="L11" s="22">
        <v>258.50249999999994</v>
      </c>
      <c r="M11" s="22">
        <v>245.16640262820508</v>
      </c>
      <c r="N11" s="5">
        <v>6.5354344251166632</v>
      </c>
      <c r="O11" s="22">
        <v>34.757500000000007</v>
      </c>
      <c r="P11" s="5">
        <v>43.527500000000011</v>
      </c>
      <c r="Q11" s="13"/>
      <c r="R11" s="13"/>
      <c r="S11" s="13"/>
      <c r="T11" s="13"/>
      <c r="U11" s="13"/>
      <c r="V11" s="13"/>
    </row>
    <row r="12" spans="1:22" x14ac:dyDescent="0.25">
      <c r="A12" t="s">
        <v>38</v>
      </c>
      <c r="B12" s="1">
        <v>8</v>
      </c>
      <c r="C12" s="22">
        <v>606.47500000000002</v>
      </c>
      <c r="D12" s="5">
        <v>1013.5625</v>
      </c>
      <c r="E12" s="47">
        <v>108.32250000000002</v>
      </c>
      <c r="F12" s="5">
        <v>110.94250000000002</v>
      </c>
      <c r="G12" s="47">
        <v>47.320000000000007</v>
      </c>
      <c r="H12" s="5">
        <v>73.22999999999999</v>
      </c>
      <c r="I12" s="4">
        <v>215.94749999999993</v>
      </c>
      <c r="J12" s="4">
        <v>211.02191387820505</v>
      </c>
      <c r="K12" s="4">
        <v>3.4754298295318815</v>
      </c>
      <c r="L12" s="22">
        <v>238.64999999999995</v>
      </c>
      <c r="M12" s="22">
        <v>211.64689262820508</v>
      </c>
      <c r="N12" s="5">
        <v>2.582707518283863</v>
      </c>
      <c r="O12" s="22">
        <v>47.08250000000001</v>
      </c>
      <c r="P12" s="5">
        <v>48.467500000000015</v>
      </c>
      <c r="Q12" s="13"/>
      <c r="R12" s="13"/>
      <c r="S12" s="13"/>
      <c r="T12" s="13"/>
      <c r="U12" s="13"/>
      <c r="V12" s="13"/>
    </row>
    <row r="13" spans="1:22" x14ac:dyDescent="0.25">
      <c r="A13" t="s">
        <v>38</v>
      </c>
      <c r="B13" s="18">
        <v>9</v>
      </c>
      <c r="C13" s="22">
        <v>505.88749999999999</v>
      </c>
      <c r="D13" s="5">
        <v>712.03750000000002</v>
      </c>
      <c r="E13" s="47">
        <v>99.59499999999997</v>
      </c>
      <c r="F13" s="5">
        <v>107.24000000000001</v>
      </c>
      <c r="G13" s="47">
        <v>57.812499999999986</v>
      </c>
      <c r="H13" s="5">
        <v>68.997500000000031</v>
      </c>
      <c r="I13" s="22">
        <v>214.5</v>
      </c>
      <c r="J13" s="22">
        <v>212.92151762820512</v>
      </c>
      <c r="K13" s="22">
        <v>2.7311999423330384</v>
      </c>
      <c r="L13" s="22">
        <v>252.66749999999996</v>
      </c>
      <c r="M13" s="22">
        <v>238.2011676282051</v>
      </c>
      <c r="N13" s="5">
        <v>4.134806902988335</v>
      </c>
      <c r="O13" s="22">
        <v>23.019999999999996</v>
      </c>
      <c r="P13" s="5">
        <v>33.922499999999999</v>
      </c>
      <c r="Q13" s="13"/>
      <c r="R13" s="13"/>
      <c r="S13" s="13"/>
      <c r="T13" s="13"/>
      <c r="U13" s="13"/>
      <c r="V13" s="13"/>
    </row>
    <row r="14" spans="1:22" x14ac:dyDescent="0.25">
      <c r="A14" t="s">
        <v>38</v>
      </c>
      <c r="B14" s="18">
        <v>13</v>
      </c>
      <c r="C14" s="22">
        <v>538.85</v>
      </c>
      <c r="D14" s="5">
        <v>1068.7874999999999</v>
      </c>
      <c r="E14" s="47">
        <v>94.850000000000009</v>
      </c>
      <c r="F14" s="5">
        <v>99.650000000000034</v>
      </c>
      <c r="G14" s="47">
        <v>55.629999999999995</v>
      </c>
      <c r="H14" s="5">
        <v>75.674999999999983</v>
      </c>
      <c r="I14" s="22">
        <v>217.86750000000001</v>
      </c>
      <c r="J14" s="22">
        <v>206.35869137820515</v>
      </c>
      <c r="K14" s="22">
        <v>1.6228100628231283</v>
      </c>
      <c r="L14" s="22">
        <v>243.90499999999997</v>
      </c>
      <c r="M14" s="22">
        <v>226.94263762820509</v>
      </c>
      <c r="N14" s="5">
        <v>3.3127952698589751</v>
      </c>
      <c r="O14" s="22">
        <v>23.494999999999983</v>
      </c>
      <c r="P14" s="5">
        <v>32.312500000000007</v>
      </c>
      <c r="Q14" s="13"/>
      <c r="R14" s="13"/>
      <c r="S14" s="13"/>
      <c r="T14" s="13"/>
      <c r="U14" s="13"/>
      <c r="V14" s="13"/>
    </row>
    <row r="15" spans="1:22" x14ac:dyDescent="0.25">
      <c r="A15" t="s">
        <v>38</v>
      </c>
      <c r="B15" s="18">
        <v>14</v>
      </c>
      <c r="C15" s="22">
        <v>398.03750000000002</v>
      </c>
      <c r="D15" s="5">
        <v>1051.125</v>
      </c>
      <c r="E15" s="47">
        <v>93.842500000000001</v>
      </c>
      <c r="F15" s="5">
        <v>109.86250000000003</v>
      </c>
      <c r="G15" s="47">
        <v>65.92500000000004</v>
      </c>
      <c r="H15" s="5">
        <v>72.33</v>
      </c>
      <c r="I15" s="22">
        <v>188.78749999999999</v>
      </c>
      <c r="J15" s="22">
        <v>191.41342387820512</v>
      </c>
      <c r="K15" s="22">
        <v>1.8526197667087556</v>
      </c>
      <c r="L15" s="22">
        <v>252.96999999999997</v>
      </c>
      <c r="M15" s="22">
        <v>234.3128513782051</v>
      </c>
      <c r="N15" s="5">
        <v>2.3705754839278979</v>
      </c>
      <c r="O15" s="22">
        <v>23.044999999999995</v>
      </c>
      <c r="P15" s="5">
        <v>30.109999999999996</v>
      </c>
      <c r="Q15" s="13"/>
      <c r="R15" s="13"/>
      <c r="S15" s="13"/>
      <c r="T15" s="13"/>
      <c r="U15" s="13"/>
      <c r="V15" s="13"/>
    </row>
    <row r="16" spans="1:22" x14ac:dyDescent="0.25">
      <c r="A16" t="s">
        <v>38</v>
      </c>
      <c r="B16" s="18">
        <v>18</v>
      </c>
      <c r="C16" s="22">
        <v>657.96249999999998</v>
      </c>
      <c r="D16" s="5">
        <v>1005.475</v>
      </c>
      <c r="E16" s="47">
        <v>88.794999999999987</v>
      </c>
      <c r="F16" s="5">
        <v>113.33</v>
      </c>
      <c r="G16" s="47">
        <v>69.67000000000003</v>
      </c>
      <c r="H16" s="5">
        <v>73.409999999999968</v>
      </c>
      <c r="I16" s="22">
        <v>216.73999999999995</v>
      </c>
      <c r="J16" s="22">
        <v>209.63774887820509</v>
      </c>
      <c r="K16" s="22">
        <v>2.3617366491630665</v>
      </c>
      <c r="L16" s="22">
        <v>252.46999999999986</v>
      </c>
      <c r="M16" s="22">
        <v>226.58353762820499</v>
      </c>
      <c r="N16" s="5">
        <v>3.2438523586932813</v>
      </c>
      <c r="O16" s="22">
        <v>34.81750000000001</v>
      </c>
      <c r="P16" s="5">
        <v>37.685000000000016</v>
      </c>
      <c r="Q16" s="13"/>
      <c r="R16" s="13"/>
      <c r="S16" s="13"/>
      <c r="T16" s="13"/>
      <c r="U16" s="13"/>
      <c r="V16" s="13"/>
    </row>
    <row r="17" spans="1:22" x14ac:dyDescent="0.25">
      <c r="A17" t="s">
        <v>38</v>
      </c>
      <c r="B17" s="18">
        <v>19</v>
      </c>
      <c r="C17" s="22">
        <v>497.22500000000002</v>
      </c>
      <c r="D17" s="5">
        <v>440.41250000000002</v>
      </c>
      <c r="E17" s="47">
        <v>105.24999999999997</v>
      </c>
      <c r="F17" s="5">
        <v>122.31999999999996</v>
      </c>
      <c r="G17" s="47">
        <v>61.995000000000019</v>
      </c>
      <c r="H17" s="5">
        <v>73.287500000000023</v>
      </c>
      <c r="I17" s="22">
        <v>216.31249999999994</v>
      </c>
      <c r="J17" s="22">
        <v>215.65474012820508</v>
      </c>
      <c r="K17" s="22">
        <v>3.440074490472556</v>
      </c>
      <c r="L17" s="22">
        <v>236.80249999999995</v>
      </c>
      <c r="M17" s="22">
        <v>231.03943012820508</v>
      </c>
      <c r="N17" s="5">
        <v>5.0611167863427147</v>
      </c>
      <c r="O17" s="22">
        <v>23.35</v>
      </c>
      <c r="P17" s="5">
        <v>28.5425</v>
      </c>
      <c r="Q17" s="13"/>
      <c r="R17" s="13"/>
      <c r="S17" s="13"/>
      <c r="T17" s="13"/>
      <c r="U17" s="13"/>
      <c r="V17" s="13"/>
    </row>
    <row r="18" spans="1:22" x14ac:dyDescent="0.25">
      <c r="A18" t="s">
        <v>38</v>
      </c>
      <c r="B18" s="18">
        <v>23</v>
      </c>
      <c r="C18" s="22">
        <v>591.15</v>
      </c>
      <c r="D18" s="5">
        <v>791.85</v>
      </c>
      <c r="E18" s="47">
        <v>104.74250000000002</v>
      </c>
      <c r="F18" s="5">
        <v>129.3125</v>
      </c>
      <c r="G18" s="47">
        <v>57.717500000000008</v>
      </c>
      <c r="H18" s="5">
        <v>75.214999999999989</v>
      </c>
      <c r="I18" s="22">
        <v>227.55499999999992</v>
      </c>
      <c r="J18" s="22">
        <v>219.07506262820505</v>
      </c>
      <c r="K18" s="22">
        <v>2.1584434495719371</v>
      </c>
      <c r="L18" s="22">
        <v>270.39500000000004</v>
      </c>
      <c r="M18" s="22">
        <v>246.62687887820516</v>
      </c>
      <c r="N18" s="5">
        <v>3.7264527368531044</v>
      </c>
      <c r="O18" s="22">
        <v>37.447500000000012</v>
      </c>
      <c r="P18" s="5">
        <v>40.337500000000006</v>
      </c>
      <c r="Q18" s="13"/>
      <c r="R18" s="13"/>
      <c r="S18" s="13"/>
      <c r="T18" s="13"/>
      <c r="U18" s="13"/>
      <c r="V18" s="13"/>
    </row>
    <row r="19" spans="1:22" x14ac:dyDescent="0.25">
      <c r="A19" t="s">
        <v>38</v>
      </c>
      <c r="B19" s="3">
        <v>24</v>
      </c>
      <c r="C19" s="6">
        <v>677.4</v>
      </c>
      <c r="D19" s="7">
        <v>1128.6125</v>
      </c>
      <c r="E19" s="45">
        <v>116.19499999999998</v>
      </c>
      <c r="F19" s="7">
        <v>123.7</v>
      </c>
      <c r="G19" s="45">
        <v>78.86999999999999</v>
      </c>
      <c r="H19" s="7">
        <v>79.92500000000004</v>
      </c>
      <c r="I19" s="6">
        <v>216.44499999999994</v>
      </c>
      <c r="J19" s="6">
        <v>212.40163137820505</v>
      </c>
      <c r="K19" s="6">
        <v>1.9109560761566431</v>
      </c>
      <c r="L19" s="6">
        <v>266.88250000000011</v>
      </c>
      <c r="M19" s="6">
        <v>248.27801262820523</v>
      </c>
      <c r="N19" s="7">
        <v>3.6681164274052214</v>
      </c>
      <c r="O19" s="6">
        <v>24.667500000000011</v>
      </c>
      <c r="P19" s="7">
        <v>42.07</v>
      </c>
      <c r="Q19" s="13"/>
      <c r="R19" s="13"/>
      <c r="S19" s="13"/>
      <c r="T19" s="13"/>
      <c r="U19" s="13"/>
      <c r="V19" s="13"/>
    </row>
    <row r="20" spans="1:22" x14ac:dyDescent="0.25">
      <c r="B20" s="18" t="s">
        <v>1</v>
      </c>
      <c r="C20" s="25">
        <f t="shared" ref="C20:D20" si="0">AVERAGE(C8:C19)</f>
        <v>544.34583333333319</v>
      </c>
      <c r="D20" s="5">
        <f t="shared" si="0"/>
        <v>828.921875</v>
      </c>
      <c r="E20" s="47">
        <f t="shared" ref="E20:I20" si="1">AVERAGE(E8:E19)</f>
        <v>98.328333333333319</v>
      </c>
      <c r="F20" s="5">
        <f t="shared" si="1"/>
        <v>110.68296626984129</v>
      </c>
      <c r="G20" s="47">
        <f t="shared" si="1"/>
        <v>60.452500000000008</v>
      </c>
      <c r="H20" s="5">
        <f t="shared" si="1"/>
        <v>70.840674603174605</v>
      </c>
      <c r="I20" s="4">
        <f t="shared" si="1"/>
        <v>215.89999999999995</v>
      </c>
      <c r="J20" s="4">
        <v>213.56109106570509</v>
      </c>
      <c r="K20" s="4">
        <f>AVERAGE(K8:K19)</f>
        <v>2.5143538627691653</v>
      </c>
      <c r="L20" s="22">
        <f>AVERAGE(L8:L19)</f>
        <v>251.30352182539681</v>
      </c>
      <c r="M20" s="22">
        <v>237.07133382860192</v>
      </c>
      <c r="N20" s="5">
        <f>AVERAGE(N8:N19)</f>
        <v>3.5655228095991305</v>
      </c>
      <c r="O20" s="25">
        <f t="shared" ref="O20:P20" si="2">AVERAGE(O8:O19)</f>
        <v>27.943958333333331</v>
      </c>
      <c r="P20" s="5">
        <f t="shared" si="2"/>
        <v>36.45689484126985</v>
      </c>
      <c r="Q20" s="13"/>
      <c r="R20" s="13"/>
      <c r="S20" s="42"/>
      <c r="T20" s="13"/>
      <c r="U20" s="13"/>
      <c r="V20" s="13"/>
    </row>
    <row r="21" spans="1:22" x14ac:dyDescent="0.25">
      <c r="B21" s="18" t="s">
        <v>2</v>
      </c>
      <c r="C21" s="22">
        <f t="shared" ref="C21:D21" si="3">STDEV(C8:C19)</f>
        <v>78.905474831176662</v>
      </c>
      <c r="D21" s="5">
        <f t="shared" si="3"/>
        <v>221.09400195938119</v>
      </c>
      <c r="E21" s="47">
        <f t="shared" ref="E21:I21" si="4">STDEV(E8:E19)</f>
        <v>9.8996830948666101</v>
      </c>
      <c r="F21" s="5">
        <f t="shared" si="4"/>
        <v>12.324077091119106</v>
      </c>
      <c r="G21" s="47">
        <f t="shared" si="4"/>
        <v>8.4116808665094105</v>
      </c>
      <c r="H21" s="5">
        <f t="shared" si="4"/>
        <v>5.6889728002232021</v>
      </c>
      <c r="I21" s="4">
        <f t="shared" si="4"/>
        <v>9.9893813508508718</v>
      </c>
      <c r="J21" s="4">
        <v>9.6627346269399172</v>
      </c>
      <c r="K21" s="4">
        <f>STDEV(K8:K19)</f>
        <v>0.61892104308688478</v>
      </c>
      <c r="L21" s="22">
        <f>STDEV(L8:L19)</f>
        <v>10.961162989261013</v>
      </c>
      <c r="M21" s="22">
        <v>11.747442217408659</v>
      </c>
      <c r="N21" s="5">
        <f>STDEV(N8:N19)</f>
        <v>1.2131390934964124</v>
      </c>
      <c r="O21" s="22">
        <f t="shared" ref="O21:P21" si="5">STDEV(O8:O19)</f>
        <v>8.7420229520152244</v>
      </c>
      <c r="P21" s="5">
        <f t="shared" si="5"/>
        <v>5.9998507341294891</v>
      </c>
      <c r="Q21" s="13"/>
      <c r="R21" s="13"/>
      <c r="S21" s="13"/>
      <c r="T21" s="13"/>
      <c r="U21" s="13"/>
      <c r="V21" s="13"/>
    </row>
    <row r="22" spans="1:22" x14ac:dyDescent="0.25">
      <c r="B22" s="18" t="s">
        <v>3</v>
      </c>
      <c r="C22" s="22">
        <f t="shared" ref="C22:D22" si="6">C21/SQRT(C23)</f>
        <v>22.778048567157544</v>
      </c>
      <c r="D22" s="5">
        <f t="shared" si="6"/>
        <v>63.824340773730192</v>
      </c>
      <c r="E22" s="47">
        <f t="shared" ref="E22:L22" si="7">E21/SQRT(E23)</f>
        <v>2.8577923498566125</v>
      </c>
      <c r="F22" s="5">
        <f t="shared" si="7"/>
        <v>3.5576546130356581</v>
      </c>
      <c r="G22" s="47">
        <f t="shared" si="7"/>
        <v>2.4282431063082166</v>
      </c>
      <c r="H22" s="5">
        <f t="shared" si="7"/>
        <v>1.6422649888106624</v>
      </c>
      <c r="I22" s="4">
        <f t="shared" si="7"/>
        <v>2.8836860059757892</v>
      </c>
      <c r="J22" s="4">
        <v>2.7893912189858399</v>
      </c>
      <c r="K22" s="4">
        <f t="shared" si="7"/>
        <v>0.17866711541666846</v>
      </c>
      <c r="L22" s="22">
        <f t="shared" si="7"/>
        <v>3.1642152012406046</v>
      </c>
      <c r="M22" s="22">
        <v>3.391194463255232</v>
      </c>
      <c r="N22" s="5">
        <f t="shared" ref="N22:P22" si="8">N21/SQRT(N23)</f>
        <v>0.35020309109730613</v>
      </c>
      <c r="O22" s="22">
        <f t="shared" si="8"/>
        <v>2.5236046523039386</v>
      </c>
      <c r="P22" s="5">
        <f t="shared" si="8"/>
        <v>1.7320077182236173</v>
      </c>
      <c r="Q22" s="13"/>
      <c r="R22" s="13"/>
      <c r="S22" s="13"/>
      <c r="T22" s="13"/>
      <c r="U22" s="13"/>
      <c r="V22" s="13"/>
    </row>
    <row r="23" spans="1:22" x14ac:dyDescent="0.25">
      <c r="B23" s="19" t="s">
        <v>6</v>
      </c>
      <c r="C23" s="14">
        <f t="shared" ref="C23:D23" si="9">COUNT(C8:C19)</f>
        <v>12</v>
      </c>
      <c r="D23" s="9">
        <f t="shared" si="9"/>
        <v>12</v>
      </c>
      <c r="E23" s="48">
        <f t="shared" ref="E23:I23" si="10">COUNT(E8:E19)</f>
        <v>12</v>
      </c>
      <c r="F23" s="9">
        <f t="shared" si="10"/>
        <v>12</v>
      </c>
      <c r="G23" s="48">
        <f t="shared" si="10"/>
        <v>12</v>
      </c>
      <c r="H23" s="9">
        <f t="shared" si="10"/>
        <v>12</v>
      </c>
      <c r="I23" s="2">
        <f t="shared" si="10"/>
        <v>12</v>
      </c>
      <c r="J23" s="2">
        <v>12</v>
      </c>
      <c r="K23" s="2">
        <f>COUNT(K8:K19)</f>
        <v>12</v>
      </c>
      <c r="L23" s="14">
        <f>COUNT(L8:L19)</f>
        <v>12</v>
      </c>
      <c r="M23" s="14">
        <v>12</v>
      </c>
      <c r="N23" s="9">
        <f>COUNT(N8:N19)</f>
        <v>12</v>
      </c>
      <c r="O23" s="56">
        <f t="shared" ref="O23:P23" si="11">COUNT(O8:O19)</f>
        <v>12</v>
      </c>
      <c r="P23" s="57">
        <f t="shared" si="11"/>
        <v>12</v>
      </c>
      <c r="Q23" s="13"/>
      <c r="R23" s="13"/>
      <c r="S23" s="13"/>
      <c r="T23" s="13"/>
      <c r="U23" s="13"/>
      <c r="V23" s="13"/>
    </row>
    <row r="24" spans="1:22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2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spans="1:22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1:22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1:22" x14ac:dyDescent="0.25">
      <c r="A28" s="13"/>
      <c r="B28" s="13"/>
      <c r="C28" s="52" t="s">
        <v>26</v>
      </c>
      <c r="D28" s="53" t="s">
        <v>27</v>
      </c>
      <c r="E28" s="51" t="s">
        <v>26</v>
      </c>
      <c r="F28" s="53" t="s">
        <v>27</v>
      </c>
      <c r="G28" s="51" t="s">
        <v>26</v>
      </c>
      <c r="H28" s="50" t="s">
        <v>27</v>
      </c>
      <c r="I28" s="67" t="s">
        <v>26</v>
      </c>
      <c r="J28" s="68"/>
      <c r="K28" s="68"/>
      <c r="L28" s="69" t="s">
        <v>27</v>
      </c>
      <c r="M28" s="69"/>
      <c r="N28" s="70"/>
      <c r="O28" s="55" t="s">
        <v>26</v>
      </c>
      <c r="P28" s="54" t="s">
        <v>27</v>
      </c>
    </row>
    <row r="29" spans="1:22" x14ac:dyDescent="0.25">
      <c r="A29" s="13"/>
      <c r="B29" s="13"/>
      <c r="C29" s="62" t="s">
        <v>40</v>
      </c>
      <c r="D29" s="63"/>
      <c r="E29" s="64" t="s">
        <v>9</v>
      </c>
      <c r="F29" s="65"/>
      <c r="G29" s="64" t="s">
        <v>10</v>
      </c>
      <c r="H29" s="66"/>
      <c r="I29" s="64" t="s">
        <v>4</v>
      </c>
      <c r="J29" s="66"/>
      <c r="K29" s="66"/>
      <c r="L29" s="66" t="s">
        <v>4</v>
      </c>
      <c r="M29" s="66"/>
      <c r="N29" s="65"/>
      <c r="O29" s="62" t="s">
        <v>12</v>
      </c>
      <c r="P29" s="63"/>
    </row>
    <row r="30" spans="1:22" x14ac:dyDescent="0.25">
      <c r="C30" s="44" t="s">
        <v>7</v>
      </c>
      <c r="D30" s="40" t="s">
        <v>7</v>
      </c>
      <c r="E30" s="46" t="s">
        <v>7</v>
      </c>
      <c r="F30" s="40" t="s">
        <v>7</v>
      </c>
      <c r="G30" s="46" t="s">
        <v>7</v>
      </c>
      <c r="H30" s="44" t="s">
        <v>7</v>
      </c>
      <c r="I30" s="46" t="s">
        <v>7</v>
      </c>
      <c r="J30" s="36" t="s">
        <v>0</v>
      </c>
      <c r="K30" s="36" t="s">
        <v>8</v>
      </c>
      <c r="L30" s="44" t="s">
        <v>7</v>
      </c>
      <c r="M30" s="44" t="s">
        <v>0</v>
      </c>
      <c r="N30" s="40" t="s">
        <v>8</v>
      </c>
      <c r="O30" s="44" t="s">
        <v>7</v>
      </c>
      <c r="P30" s="40" t="s">
        <v>7</v>
      </c>
    </row>
    <row r="31" spans="1:22" x14ac:dyDescent="0.25">
      <c r="A31" t="s">
        <v>39</v>
      </c>
      <c r="B31" s="1">
        <v>2</v>
      </c>
      <c r="C31" s="22">
        <v>392.6</v>
      </c>
      <c r="D31" s="5">
        <v>402.55</v>
      </c>
      <c r="E31" s="47">
        <v>114.81999999999996</v>
      </c>
      <c r="F31" s="5">
        <v>110.89749999999999</v>
      </c>
      <c r="G31" s="47">
        <v>53.1</v>
      </c>
      <c r="H31" s="26">
        <v>50.862500000000004</v>
      </c>
      <c r="I31" s="47">
        <v>224.66000000000008</v>
      </c>
      <c r="J31" s="4">
        <v>221.58831637820521</v>
      </c>
      <c r="K31" s="4">
        <v>2.5738686835190321</v>
      </c>
      <c r="L31" s="22">
        <v>221.34750000000003</v>
      </c>
      <c r="M31" s="22">
        <v>215.56574387820515</v>
      </c>
      <c r="N31" s="5">
        <v>1.4478011344794561</v>
      </c>
      <c r="O31" s="22">
        <v>14.919999999999993</v>
      </c>
      <c r="P31" s="5">
        <v>20.264999999999997</v>
      </c>
    </row>
    <row r="32" spans="1:22" x14ac:dyDescent="0.25">
      <c r="A32" t="s">
        <v>39</v>
      </c>
      <c r="B32" s="1">
        <v>3</v>
      </c>
      <c r="C32" s="22">
        <v>743.8</v>
      </c>
      <c r="D32" s="5">
        <v>688.42499999999995</v>
      </c>
      <c r="E32" s="47">
        <v>100.685</v>
      </c>
      <c r="F32" s="5">
        <v>72.224999999999994</v>
      </c>
      <c r="G32" s="47">
        <v>58.095000000000013</v>
      </c>
      <c r="H32" s="22">
        <v>56.077500000000008</v>
      </c>
      <c r="I32" s="47">
        <v>236.75249999999997</v>
      </c>
      <c r="J32" s="4">
        <v>226.3558063782051</v>
      </c>
      <c r="K32" s="4">
        <v>4.1065226317408765</v>
      </c>
      <c r="L32" s="22">
        <v>239.75750000000002</v>
      </c>
      <c r="M32" s="22">
        <v>230.13713512820516</v>
      </c>
      <c r="N32" s="5">
        <v>2.8408014934169539</v>
      </c>
      <c r="O32" s="22">
        <v>17.715</v>
      </c>
      <c r="P32" s="5">
        <v>22.852499999999999</v>
      </c>
    </row>
    <row r="33" spans="1:16" x14ac:dyDescent="0.25">
      <c r="A33" t="s">
        <v>39</v>
      </c>
      <c r="B33" s="1">
        <v>5</v>
      </c>
      <c r="C33" s="22">
        <v>451.57499999999999</v>
      </c>
      <c r="D33" s="5">
        <v>503.16250000000002</v>
      </c>
      <c r="E33" s="47">
        <v>97.537500000000009</v>
      </c>
      <c r="F33" s="5">
        <v>98.8</v>
      </c>
      <c r="G33" s="47">
        <v>51.677500000000009</v>
      </c>
      <c r="H33" s="22">
        <v>41.510000000000012</v>
      </c>
      <c r="I33" s="47">
        <v>207.51749999999998</v>
      </c>
      <c r="J33" s="4">
        <v>209.34161387820512</v>
      </c>
      <c r="K33" s="4">
        <v>3.3675960454009339</v>
      </c>
      <c r="L33" s="22">
        <v>207.32999999999998</v>
      </c>
      <c r="M33" s="22">
        <v>211.60654262820512</v>
      </c>
      <c r="N33" s="5">
        <v>1.689985207035849</v>
      </c>
      <c r="O33" s="22">
        <v>33.622500000000016</v>
      </c>
      <c r="P33" s="5">
        <v>22.637500000000003</v>
      </c>
    </row>
    <row r="34" spans="1:16" x14ac:dyDescent="0.25">
      <c r="A34" t="s">
        <v>39</v>
      </c>
      <c r="B34" s="1">
        <v>6</v>
      </c>
      <c r="C34" s="22">
        <v>493.77499999999998</v>
      </c>
      <c r="D34" s="5">
        <v>572.13750000000005</v>
      </c>
      <c r="E34" s="47">
        <v>104.2625</v>
      </c>
      <c r="F34" s="5">
        <v>102.27999999999999</v>
      </c>
      <c r="G34" s="47">
        <v>57.870000000000005</v>
      </c>
      <c r="H34" s="22">
        <v>55.604999999999997</v>
      </c>
      <c r="I34" s="47">
        <v>203.53500000000003</v>
      </c>
      <c r="J34" s="4">
        <v>205.21585262820514</v>
      </c>
      <c r="K34" s="4">
        <v>1.9021172413918122</v>
      </c>
      <c r="L34" s="22">
        <v>229.96250000000001</v>
      </c>
      <c r="M34" s="22">
        <v>225.99444262820512</v>
      </c>
      <c r="N34" s="5">
        <v>4.1843043776713937</v>
      </c>
      <c r="O34" s="22">
        <v>43.177500000000002</v>
      </c>
      <c r="P34" s="5">
        <v>44.472500000000004</v>
      </c>
    </row>
    <row r="35" spans="1:16" x14ac:dyDescent="0.25">
      <c r="A35" t="s">
        <v>39</v>
      </c>
      <c r="B35" s="1">
        <v>11</v>
      </c>
      <c r="C35" s="22">
        <v>442.88749999999999</v>
      </c>
      <c r="D35" s="5">
        <v>528.3125</v>
      </c>
      <c r="E35" s="47">
        <v>101.9</v>
      </c>
      <c r="F35" s="5">
        <v>102.09749999999998</v>
      </c>
      <c r="G35" s="47">
        <v>67.325000000000017</v>
      </c>
      <c r="H35" s="22">
        <v>55.817499999999981</v>
      </c>
      <c r="I35" s="47">
        <v>215.11499999999995</v>
      </c>
      <c r="J35" s="4">
        <v>215.41250387820509</v>
      </c>
      <c r="K35" s="4">
        <v>3.2208713883047229</v>
      </c>
      <c r="L35" s="22">
        <v>217.33999999999997</v>
      </c>
      <c r="M35" s="22">
        <v>216.2428301282051</v>
      </c>
      <c r="N35" s="5">
        <v>3.7211494359942074</v>
      </c>
      <c r="O35" s="22">
        <v>29.902499999999996</v>
      </c>
      <c r="P35" s="5">
        <v>40.775000000000006</v>
      </c>
    </row>
    <row r="36" spans="1:16" x14ac:dyDescent="0.25">
      <c r="A36" t="s">
        <v>39</v>
      </c>
      <c r="B36" s="18">
        <v>12</v>
      </c>
      <c r="C36" s="22">
        <v>491.38749999999999</v>
      </c>
      <c r="D36" s="5">
        <v>585.1875</v>
      </c>
      <c r="E36" s="47">
        <v>104.98249999999996</v>
      </c>
      <c r="F36" s="5">
        <v>101.4375</v>
      </c>
      <c r="G36" s="47">
        <v>55.112499999999997</v>
      </c>
      <c r="H36" s="22">
        <v>48.070000000000007</v>
      </c>
      <c r="I36" s="47">
        <v>249.59249999999992</v>
      </c>
      <c r="J36" s="22">
        <v>248.73485387820506</v>
      </c>
      <c r="K36" s="22">
        <v>2.7753941161571967</v>
      </c>
      <c r="L36" s="22">
        <v>225.23749999999995</v>
      </c>
      <c r="M36" s="22">
        <v>225.64995262820509</v>
      </c>
      <c r="N36" s="5">
        <v>2.9574741123127342</v>
      </c>
      <c r="O36" s="22">
        <v>33.000000000000007</v>
      </c>
      <c r="P36" s="5">
        <v>35.659999999999997</v>
      </c>
    </row>
    <row r="37" spans="1:16" x14ac:dyDescent="0.25">
      <c r="A37" t="s">
        <v>39</v>
      </c>
      <c r="B37" s="18">
        <v>15</v>
      </c>
      <c r="C37" s="22">
        <v>532.47500000000002</v>
      </c>
      <c r="D37" s="5">
        <v>548.1875</v>
      </c>
      <c r="E37" s="47">
        <v>87.51</v>
      </c>
      <c r="F37" s="5">
        <v>97.799999999999969</v>
      </c>
      <c r="G37" s="47">
        <v>55.492500000000007</v>
      </c>
      <c r="H37" s="22">
        <v>53.617500000000007</v>
      </c>
      <c r="I37" s="47">
        <v>182.42249999999996</v>
      </c>
      <c r="J37" s="4">
        <v>185.2092388782051</v>
      </c>
      <c r="K37" s="22">
        <v>1.4071424945612274</v>
      </c>
      <c r="L37" s="22">
        <v>216.40499999999997</v>
      </c>
      <c r="M37" s="22">
        <v>212.2670676282051</v>
      </c>
      <c r="N37" s="5">
        <v>2.0841972375473481</v>
      </c>
      <c r="O37" s="22">
        <v>21.377500000000005</v>
      </c>
      <c r="P37" s="5">
        <v>26.1875</v>
      </c>
    </row>
    <row r="38" spans="1:16" x14ac:dyDescent="0.25">
      <c r="A38" t="s">
        <v>39</v>
      </c>
      <c r="B38" s="18">
        <v>16</v>
      </c>
      <c r="C38" s="22">
        <v>574.70000000000005</v>
      </c>
      <c r="D38" s="5">
        <v>672.16250000000002</v>
      </c>
      <c r="E38" s="47">
        <v>105.6825</v>
      </c>
      <c r="F38" s="5">
        <v>109.30000000000004</v>
      </c>
      <c r="G38" s="47">
        <v>59.902500000000018</v>
      </c>
      <c r="H38" s="22">
        <v>74.034999999999968</v>
      </c>
      <c r="I38" s="47">
        <v>208.56999999999988</v>
      </c>
      <c r="J38" s="4">
        <v>206.002845128205</v>
      </c>
      <c r="K38" s="22">
        <v>3.2597622612699846</v>
      </c>
      <c r="L38" s="22">
        <v>214.38999999999996</v>
      </c>
      <c r="M38" s="22">
        <v>198.50804262820509</v>
      </c>
      <c r="N38" s="5">
        <v>2.1743533521486338</v>
      </c>
      <c r="O38" s="22">
        <v>23.742500000000014</v>
      </c>
      <c r="P38" s="5">
        <v>25.322499999999984</v>
      </c>
    </row>
    <row r="39" spans="1:16" x14ac:dyDescent="0.25">
      <c r="A39" t="s">
        <v>39</v>
      </c>
      <c r="B39" s="18">
        <v>17</v>
      </c>
      <c r="C39" s="22">
        <v>699.05</v>
      </c>
      <c r="D39" s="5">
        <v>788.65</v>
      </c>
      <c r="E39" s="47">
        <v>108.34250000000004</v>
      </c>
      <c r="F39" s="5">
        <v>111.03000000000002</v>
      </c>
      <c r="G39" s="47">
        <v>57.317500000000017</v>
      </c>
      <c r="H39" s="22">
        <v>55.614999999999995</v>
      </c>
      <c r="I39" s="47">
        <v>242.81999999999988</v>
      </c>
      <c r="J39" s="4">
        <v>232.77324887820501</v>
      </c>
      <c r="K39" s="22">
        <v>2.7860007178749986</v>
      </c>
      <c r="L39" s="22">
        <v>284.755</v>
      </c>
      <c r="M39" s="22">
        <v>256.15053762820514</v>
      </c>
      <c r="N39" s="5">
        <v>2.1248558774655728</v>
      </c>
      <c r="O39" s="22">
        <v>31.5075</v>
      </c>
      <c r="P39" s="5">
        <v>41.507500000000007</v>
      </c>
    </row>
    <row r="40" spans="1:16" x14ac:dyDescent="0.25">
      <c r="A40" t="s">
        <v>39</v>
      </c>
      <c r="B40" s="18">
        <v>20</v>
      </c>
      <c r="C40" s="22">
        <v>481.125</v>
      </c>
      <c r="D40" s="5">
        <v>620.58749999999998</v>
      </c>
      <c r="E40" s="47">
        <v>109.28999999999996</v>
      </c>
      <c r="F40" s="5">
        <v>111.32000000000001</v>
      </c>
      <c r="G40" s="47">
        <v>69.772499999999994</v>
      </c>
      <c r="H40" s="22">
        <v>55.427500000000009</v>
      </c>
      <c r="I40" s="47">
        <v>237.31749999999997</v>
      </c>
      <c r="J40" s="4">
        <v>226.00631262820508</v>
      </c>
      <c r="K40" s="22">
        <v>2.2273863607376243</v>
      </c>
      <c r="L40" s="22">
        <v>211.54499999999999</v>
      </c>
      <c r="M40" s="22">
        <v>214.34079887820511</v>
      </c>
      <c r="N40" s="5">
        <v>2.8443370273228896</v>
      </c>
      <c r="O40" s="22">
        <v>28.922500000000003</v>
      </c>
      <c r="P40" s="5">
        <v>33.504999999999995</v>
      </c>
    </row>
    <row r="41" spans="1:16" x14ac:dyDescent="0.25">
      <c r="A41" t="s">
        <v>39</v>
      </c>
      <c r="B41" s="18">
        <v>21</v>
      </c>
      <c r="C41" s="22">
        <v>394.46249999999998</v>
      </c>
      <c r="D41" s="5">
        <v>543.8125</v>
      </c>
      <c r="E41" s="47">
        <v>104.33249999999998</v>
      </c>
      <c r="F41" s="5">
        <v>104.46750000000002</v>
      </c>
      <c r="G41" s="47">
        <v>62.4375</v>
      </c>
      <c r="H41" s="22">
        <v>56.887500000000003</v>
      </c>
      <c r="I41" s="47">
        <v>206.7324999999999</v>
      </c>
      <c r="J41" s="4">
        <v>205.06681512820504</v>
      </c>
      <c r="K41" s="22">
        <v>1.9268659787333435</v>
      </c>
      <c r="L41" s="49">
        <v>206.7324999999999</v>
      </c>
      <c r="M41" s="22">
        <v>207.59398887820504</v>
      </c>
      <c r="N41" s="5">
        <v>2.5650298487542029</v>
      </c>
      <c r="O41" s="22">
        <v>28.327499999999997</v>
      </c>
      <c r="P41" s="5">
        <v>25.862500000000004</v>
      </c>
    </row>
    <row r="42" spans="1:16" x14ac:dyDescent="0.25">
      <c r="A42" t="s">
        <v>39</v>
      </c>
      <c r="B42" s="3">
        <v>22</v>
      </c>
      <c r="C42" s="6">
        <v>495.17256097560977</v>
      </c>
      <c r="D42" s="7">
        <v>597.02957317073174</v>
      </c>
      <c r="E42" s="45">
        <v>99.03</v>
      </c>
      <c r="F42" s="7">
        <v>112.25250000000001</v>
      </c>
      <c r="G42" s="45">
        <v>67.444999999999965</v>
      </c>
      <c r="H42" s="22">
        <v>71.697499999999962</v>
      </c>
      <c r="I42" s="45">
        <v>209.66500000000002</v>
      </c>
      <c r="J42" s="6">
        <v>209.95570887820514</v>
      </c>
      <c r="K42" s="6">
        <v>1.7253405460951774</v>
      </c>
      <c r="L42" s="6">
        <v>201.14750000000012</v>
      </c>
      <c r="M42" s="6">
        <v>198.53787637820525</v>
      </c>
      <c r="N42" s="7">
        <v>2.3122391744800117</v>
      </c>
      <c r="O42" s="6">
        <v>21.909999999999997</v>
      </c>
      <c r="P42" s="7">
        <v>32.200000000000003</v>
      </c>
    </row>
    <row r="43" spans="1:16" x14ac:dyDescent="0.25">
      <c r="B43" s="18" t="s">
        <v>1</v>
      </c>
      <c r="C43" s="25">
        <f t="shared" ref="C43:D43" si="12">AVERAGE(C31:C42)</f>
        <v>516.08417174796739</v>
      </c>
      <c r="D43" s="5">
        <f t="shared" si="12"/>
        <v>587.51704776422764</v>
      </c>
      <c r="E43" s="47">
        <f t="shared" ref="E43:I43" si="13">AVERAGE(E31:E42)</f>
        <v>103.19791666666664</v>
      </c>
      <c r="F43" s="5">
        <f t="shared" si="13"/>
        <v>102.825625</v>
      </c>
      <c r="G43" s="47">
        <f t="shared" si="13"/>
        <v>59.628958333333344</v>
      </c>
      <c r="H43" s="25">
        <f t="shared" si="13"/>
        <v>56.268541666666671</v>
      </c>
      <c r="I43" s="47">
        <f t="shared" si="13"/>
        <v>218.72499999999999</v>
      </c>
      <c r="J43" s="4">
        <v>215.97192637820513</v>
      </c>
      <c r="K43" s="4">
        <f>AVERAGE(K31:K42)</f>
        <v>2.6065723721489111</v>
      </c>
      <c r="L43" s="22">
        <f>AVERAGE(L31:L42)</f>
        <v>222.99583333333331</v>
      </c>
      <c r="M43" s="22">
        <v>217.71624658653843</v>
      </c>
      <c r="N43" s="5">
        <f>AVERAGE(N31:N42)</f>
        <v>2.5788773565524381</v>
      </c>
      <c r="O43" s="25">
        <f t="shared" ref="O43:P43" si="14">AVERAGE(O31:O42)</f>
        <v>27.34375</v>
      </c>
      <c r="P43" s="5">
        <f t="shared" si="14"/>
        <v>30.937291666666667</v>
      </c>
    </row>
    <row r="44" spans="1:16" x14ac:dyDescent="0.25">
      <c r="B44" s="18" t="s">
        <v>2</v>
      </c>
      <c r="C44" s="22">
        <f t="shared" ref="C44:D44" si="15">STDEV(C31:C42)</f>
        <v>109.27941206602929</v>
      </c>
      <c r="D44" s="5">
        <f t="shared" si="15"/>
        <v>98.865569842130995</v>
      </c>
      <c r="E44" s="47">
        <f t="shared" ref="E44:G44" si="16">STDEV(E31:E42)</f>
        <v>6.835425506584099</v>
      </c>
      <c r="F44" s="5">
        <f t="shared" si="16"/>
        <v>10.949122740128924</v>
      </c>
      <c r="G44" s="47">
        <f t="shared" si="16"/>
        <v>5.9185778830050797</v>
      </c>
      <c r="H44" s="22">
        <f>STDEV(H31:H42)</f>
        <v>8.9299371026449705</v>
      </c>
      <c r="I44" s="47">
        <f>STDEV(I31:I42)</f>
        <v>19.668948907767369</v>
      </c>
      <c r="J44" s="4">
        <v>16.394457299206312</v>
      </c>
      <c r="K44" s="4">
        <f>STDEV(K31:K42)</f>
        <v>0.79840946290393211</v>
      </c>
      <c r="L44" s="22">
        <f>STDEV(L31:L42)</f>
        <v>22.196023710579471</v>
      </c>
      <c r="M44" s="22">
        <v>15.630337065332474</v>
      </c>
      <c r="N44" s="5">
        <f>STDEV(N31:N42)</f>
        <v>0.79314242434951632</v>
      </c>
      <c r="O44" s="22">
        <f t="shared" ref="O44:P44" si="17">STDEV(O31:O42)</f>
        <v>7.8312944840208081</v>
      </c>
      <c r="P44" s="5">
        <f t="shared" si="17"/>
        <v>8.2582814122836457</v>
      </c>
    </row>
    <row r="45" spans="1:16" x14ac:dyDescent="0.25">
      <c r="B45" s="18" t="s">
        <v>3</v>
      </c>
      <c r="C45" s="22">
        <f t="shared" ref="C45:D45" si="18">C44/SQRT(C46)</f>
        <v>31.546248986603029</v>
      </c>
      <c r="D45" s="5">
        <f t="shared" si="18"/>
        <v>28.540031680970039</v>
      </c>
      <c r="E45" s="47">
        <f t="shared" ref="E45" si="19">E44/SQRT(E46)</f>
        <v>1.9732173781259819</v>
      </c>
      <c r="F45" s="5">
        <f t="shared" ref="F45:I45" si="20">F44/SQRT(F46)</f>
        <v>3.1607394807018441</v>
      </c>
      <c r="G45" s="47">
        <f t="shared" si="20"/>
        <v>1.7085462669863742</v>
      </c>
      <c r="H45" s="22">
        <f t="shared" si="20"/>
        <v>2.5778507950292502</v>
      </c>
      <c r="I45" s="47">
        <f t="shared" si="20"/>
        <v>5.6779364732882431</v>
      </c>
      <c r="J45" s="4">
        <v>4.7326721674572951</v>
      </c>
      <c r="K45" s="4">
        <f t="shared" ref="K45:L45" si="21">K44/SQRT(K46)</f>
        <v>0.23048095916556488</v>
      </c>
      <c r="L45" s="22">
        <f t="shared" si="21"/>
        <v>6.4074401321211871</v>
      </c>
      <c r="M45" s="22">
        <v>4.5120896560971451</v>
      </c>
      <c r="N45" s="5">
        <f t="shared" ref="N45:P45" si="22">N44/SQRT(N46)</f>
        <v>0.22896049610195282</v>
      </c>
      <c r="O45" s="22">
        <f t="shared" si="22"/>
        <v>2.2606999892263224</v>
      </c>
      <c r="P45" s="5">
        <f t="shared" si="22"/>
        <v>2.3839604982128231</v>
      </c>
    </row>
    <row r="46" spans="1:16" x14ac:dyDescent="0.25">
      <c r="B46" s="19" t="s">
        <v>6</v>
      </c>
      <c r="C46" s="14">
        <f t="shared" ref="C46:D46" si="23">COUNT(C31:C42)</f>
        <v>12</v>
      </c>
      <c r="D46" s="9">
        <f t="shared" si="23"/>
        <v>12</v>
      </c>
      <c r="E46" s="48">
        <f t="shared" ref="E46:I46" si="24">COUNT(E31:E42)</f>
        <v>12</v>
      </c>
      <c r="F46" s="9">
        <f t="shared" si="24"/>
        <v>12</v>
      </c>
      <c r="G46" s="48">
        <f t="shared" si="24"/>
        <v>12</v>
      </c>
      <c r="H46" s="41">
        <f t="shared" si="24"/>
        <v>12</v>
      </c>
      <c r="I46" s="48">
        <f t="shared" si="24"/>
        <v>12</v>
      </c>
      <c r="J46" s="2">
        <v>12</v>
      </c>
      <c r="K46" s="2">
        <f>COUNT(K31:K42)</f>
        <v>12</v>
      </c>
      <c r="L46" s="14">
        <f>COUNT(L31:L42)</f>
        <v>12</v>
      </c>
      <c r="M46" s="14">
        <v>12</v>
      </c>
      <c r="N46" s="9">
        <f>COUNT(N31:N42)</f>
        <v>12</v>
      </c>
      <c r="O46" s="56">
        <f t="shared" ref="O46:P46" si="25">COUNT(O31:O42)</f>
        <v>12</v>
      </c>
      <c r="P46" s="57">
        <f t="shared" si="25"/>
        <v>12</v>
      </c>
    </row>
  </sheetData>
  <mergeCells count="15">
    <mergeCell ref="I5:K5"/>
    <mergeCell ref="L5:N5"/>
    <mergeCell ref="O6:P6"/>
    <mergeCell ref="O29:P29"/>
    <mergeCell ref="I6:N6"/>
    <mergeCell ref="I28:K28"/>
    <mergeCell ref="L28:N28"/>
    <mergeCell ref="I29:K29"/>
    <mergeCell ref="L29:N29"/>
    <mergeCell ref="C29:D29"/>
    <mergeCell ref="C6:D6"/>
    <mergeCell ref="E29:F29"/>
    <mergeCell ref="G6:H6"/>
    <mergeCell ref="G29:H29"/>
    <mergeCell ref="E6:F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EKG variab 12 kutya</vt:lpstr>
      <vt:lpstr>ECG 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picurpanni</dc:creator>
  <cp:lastModifiedBy>User</cp:lastModifiedBy>
  <cp:lastPrinted>2020-03-12T14:33:43Z</cp:lastPrinted>
  <dcterms:created xsi:type="dcterms:W3CDTF">2012-12-10T17:27:13Z</dcterms:created>
  <dcterms:modified xsi:type="dcterms:W3CDTF">2022-12-28T10:22:58Z</dcterms:modified>
</cp:coreProperties>
</file>